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bookViews>
    <workbookView xWindow="0" yWindow="0" windowWidth="20490" windowHeight="765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rashoda'!$B$1:$I$20</definedName>
    <definedName name="_xlnm.Print_Area" localSheetId="6">'Posebni dio'!$A$1:$C$8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5" l="1"/>
  <c r="J12" i="1" l="1"/>
  <c r="F71" i="15"/>
  <c r="F77" i="15"/>
  <c r="F76" i="15"/>
  <c r="F75" i="15"/>
  <c r="F70" i="15"/>
  <c r="F69" i="15"/>
  <c r="F63" i="15"/>
  <c r="F53" i="15"/>
  <c r="F12" i="15"/>
  <c r="G12" i="1" l="1"/>
  <c r="H12" i="1"/>
  <c r="I12" i="1"/>
  <c r="I16" i="1" s="1"/>
  <c r="L12" i="1"/>
  <c r="G15" i="1"/>
  <c r="H15" i="1"/>
  <c r="I15" i="1"/>
  <c r="K12" i="1" l="1"/>
  <c r="J16" i="1"/>
  <c r="H16" i="1"/>
  <c r="G16" i="1"/>
  <c r="L15" i="1"/>
  <c r="K15" i="1"/>
  <c r="H26" i="1"/>
  <c r="I26" i="1"/>
  <c r="I27" i="1" s="1"/>
  <c r="J26" i="1"/>
  <c r="G26" i="1"/>
  <c r="H23" i="1"/>
  <c r="I23" i="1"/>
  <c r="J23" i="1"/>
  <c r="G23" i="1"/>
  <c r="K23" i="1" l="1"/>
  <c r="K16" i="1"/>
  <c r="L26" i="1"/>
  <c r="L16" i="1"/>
  <c r="K26" i="1"/>
  <c r="H27" i="1"/>
  <c r="L23" i="1"/>
  <c r="J27" i="1"/>
  <c r="L27" i="1" s="1"/>
  <c r="G27" i="1"/>
  <c r="F80" i="15"/>
  <c r="E77" i="15"/>
  <c r="D77" i="15"/>
  <c r="D76" i="15" s="1"/>
  <c r="D75" i="15" s="1"/>
  <c r="C77" i="15"/>
  <c r="C76" i="15" s="1"/>
  <c r="C75" i="15" s="1"/>
  <c r="E76" i="15"/>
  <c r="E71" i="15"/>
  <c r="D71" i="15"/>
  <c r="D70" i="15" s="1"/>
  <c r="D69" i="15" s="1"/>
  <c r="D8" i="15" s="1"/>
  <c r="C71" i="15"/>
  <c r="C70" i="15" s="1"/>
  <c r="C69" i="15" s="1"/>
  <c r="C8" i="15" s="1"/>
  <c r="F67" i="15"/>
  <c r="E64" i="15"/>
  <c r="D64" i="15"/>
  <c r="C64" i="15"/>
  <c r="E63" i="15"/>
  <c r="D63" i="15"/>
  <c r="D62" i="15" s="1"/>
  <c r="C63" i="15"/>
  <c r="C62" i="15" s="1"/>
  <c r="F60" i="15"/>
  <c r="E60" i="15"/>
  <c r="D60" i="15"/>
  <c r="D59" i="15" s="1"/>
  <c r="C60" i="15"/>
  <c r="C59" i="15" s="1"/>
  <c r="F59" i="15"/>
  <c r="E59" i="15"/>
  <c r="F57" i="15"/>
  <c r="E57" i="15"/>
  <c r="D57" i="15"/>
  <c r="C57" i="15"/>
  <c r="C53" i="15" s="1"/>
  <c r="E54" i="15"/>
  <c r="D54" i="15"/>
  <c r="D53" i="15" s="1"/>
  <c r="D52" i="15" s="1"/>
  <c r="C54" i="15"/>
  <c r="E50" i="15"/>
  <c r="F50" i="15" s="1"/>
  <c r="D50" i="15"/>
  <c r="C50" i="15"/>
  <c r="E49" i="15"/>
  <c r="D49" i="15"/>
  <c r="C49" i="15"/>
  <c r="E43" i="15"/>
  <c r="D43" i="15"/>
  <c r="C43" i="15"/>
  <c r="E34" i="15"/>
  <c r="D34" i="15"/>
  <c r="C34" i="15"/>
  <c r="E27" i="15"/>
  <c r="D27" i="15"/>
  <c r="D22" i="15" s="1"/>
  <c r="C27" i="15"/>
  <c r="C22" i="15" s="1"/>
  <c r="E23" i="15"/>
  <c r="F23" i="15" s="1"/>
  <c r="D23" i="15"/>
  <c r="C23" i="15"/>
  <c r="E19" i="15"/>
  <c r="D19" i="15"/>
  <c r="C19" i="15"/>
  <c r="E17" i="15"/>
  <c r="F17" i="15" s="1"/>
  <c r="D17" i="15"/>
  <c r="C17" i="15"/>
  <c r="E13" i="15"/>
  <c r="D13" i="15"/>
  <c r="C13" i="15"/>
  <c r="C12" i="15" s="1"/>
  <c r="D12" i="15"/>
  <c r="H8" i="8"/>
  <c r="G8" i="8"/>
  <c r="F7" i="8"/>
  <c r="F6" i="8" s="1"/>
  <c r="E7" i="8"/>
  <c r="E6" i="8" s="1"/>
  <c r="D7" i="8"/>
  <c r="C7" i="8"/>
  <c r="D6" i="8"/>
  <c r="C6" i="8"/>
  <c r="H15" i="5"/>
  <c r="G15" i="5"/>
  <c r="F14" i="5"/>
  <c r="H14" i="5" s="1"/>
  <c r="E14" i="5"/>
  <c r="D14" i="5"/>
  <c r="C14" i="5"/>
  <c r="H13" i="5"/>
  <c r="G13" i="5"/>
  <c r="F12" i="5"/>
  <c r="F11" i="5" s="1"/>
  <c r="E12" i="5"/>
  <c r="E11" i="5" s="1"/>
  <c r="D12" i="5"/>
  <c r="D11" i="5" s="1"/>
  <c r="C12" i="5"/>
  <c r="C11" i="5" s="1"/>
  <c r="H10" i="5"/>
  <c r="G10" i="5"/>
  <c r="F9" i="5"/>
  <c r="E9" i="5"/>
  <c r="D9" i="5"/>
  <c r="C9" i="5"/>
  <c r="H8" i="5"/>
  <c r="G8" i="5"/>
  <c r="F7" i="5"/>
  <c r="E7" i="5"/>
  <c r="E6" i="5" s="1"/>
  <c r="D7" i="5"/>
  <c r="C7" i="5"/>
  <c r="D6" i="5"/>
  <c r="L75" i="3"/>
  <c r="K75" i="3"/>
  <c r="L74" i="3"/>
  <c r="K74" i="3"/>
  <c r="J74" i="3"/>
  <c r="I74" i="3"/>
  <c r="H74" i="3"/>
  <c r="H73" i="3" s="1"/>
  <c r="G74" i="3"/>
  <c r="G73" i="3" s="1"/>
  <c r="J73" i="3"/>
  <c r="K73" i="3" s="1"/>
  <c r="I73" i="3"/>
  <c r="L72" i="3"/>
  <c r="K72" i="3"/>
  <c r="J71" i="3"/>
  <c r="L71" i="3" s="1"/>
  <c r="I71" i="3"/>
  <c r="H71" i="3"/>
  <c r="G71" i="3"/>
  <c r="L70" i="3"/>
  <c r="K70" i="3"/>
  <c r="L69" i="3"/>
  <c r="K69" i="3"/>
  <c r="L68" i="3"/>
  <c r="K68" i="3"/>
  <c r="J68" i="3"/>
  <c r="I68" i="3"/>
  <c r="H68" i="3"/>
  <c r="H67" i="3" s="1"/>
  <c r="H66" i="3" s="1"/>
  <c r="G68" i="3"/>
  <c r="G67" i="3" s="1"/>
  <c r="J67" i="3"/>
  <c r="J66" i="3" s="1"/>
  <c r="I67" i="3"/>
  <c r="I66" i="3" s="1"/>
  <c r="L65" i="3"/>
  <c r="K65" i="3"/>
  <c r="J64" i="3"/>
  <c r="J63" i="3" s="1"/>
  <c r="I64" i="3"/>
  <c r="I63" i="3" s="1"/>
  <c r="H64" i="3"/>
  <c r="H63" i="3" s="1"/>
  <c r="G64" i="3"/>
  <c r="G63" i="3" s="1"/>
  <c r="L62" i="3"/>
  <c r="K62" i="3"/>
  <c r="L61" i="3"/>
  <c r="K61" i="3"/>
  <c r="L60" i="3"/>
  <c r="K60" i="3"/>
  <c r="L59" i="3"/>
  <c r="K59" i="3"/>
  <c r="L58" i="3"/>
  <c r="K58" i="3"/>
  <c r="J57" i="3"/>
  <c r="L57" i="3" s="1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L42" i="3"/>
  <c r="K42" i="3"/>
  <c r="J41" i="3"/>
  <c r="L41" i="3" s="1"/>
  <c r="I41" i="3"/>
  <c r="H41" i="3"/>
  <c r="G41" i="3"/>
  <c r="L40" i="3"/>
  <c r="K40" i="3"/>
  <c r="L39" i="3"/>
  <c r="K39" i="3"/>
  <c r="L38" i="3"/>
  <c r="K38" i="3"/>
  <c r="J37" i="3"/>
  <c r="L37" i="3" s="1"/>
  <c r="I37" i="3"/>
  <c r="I36" i="3" s="1"/>
  <c r="H37" i="3"/>
  <c r="G37" i="3"/>
  <c r="H36" i="3"/>
  <c r="G36" i="3"/>
  <c r="L35" i="3"/>
  <c r="K35" i="3"/>
  <c r="L34" i="3"/>
  <c r="K34" i="3"/>
  <c r="J33" i="3"/>
  <c r="K33" i="3" s="1"/>
  <c r="I33" i="3"/>
  <c r="H33" i="3"/>
  <c r="G33" i="3"/>
  <c r="L32" i="3"/>
  <c r="K32" i="3"/>
  <c r="J31" i="3"/>
  <c r="L31" i="3" s="1"/>
  <c r="I31" i="3"/>
  <c r="H31" i="3"/>
  <c r="G31" i="3"/>
  <c r="L30" i="3"/>
  <c r="K30" i="3"/>
  <c r="L29" i="3"/>
  <c r="K29" i="3"/>
  <c r="L28" i="3"/>
  <c r="K28" i="3"/>
  <c r="J27" i="3"/>
  <c r="L27" i="3" s="1"/>
  <c r="I27" i="3"/>
  <c r="I26" i="3" s="1"/>
  <c r="I25" i="3" s="1"/>
  <c r="I24" i="3" s="1"/>
  <c r="H27" i="3"/>
  <c r="H26" i="3" s="1"/>
  <c r="H25" i="3" s="1"/>
  <c r="H24" i="3" s="1"/>
  <c r="G27" i="3"/>
  <c r="G26" i="3" s="1"/>
  <c r="G25" i="3" s="1"/>
  <c r="L19" i="3"/>
  <c r="K19" i="3"/>
  <c r="L18" i="3"/>
  <c r="K18" i="3"/>
  <c r="J17" i="3"/>
  <c r="I17" i="3"/>
  <c r="I16" i="3" s="1"/>
  <c r="H17" i="3"/>
  <c r="H16" i="3" s="1"/>
  <c r="H11" i="3" s="1"/>
  <c r="H10" i="3" s="1"/>
  <c r="G17" i="3"/>
  <c r="L15" i="3"/>
  <c r="K15" i="3"/>
  <c r="L14" i="3"/>
  <c r="K14" i="3"/>
  <c r="J13" i="3"/>
  <c r="J12" i="3" s="1"/>
  <c r="I13" i="3"/>
  <c r="I12" i="3" s="1"/>
  <c r="I11" i="3" s="1"/>
  <c r="I10" i="3" s="1"/>
  <c r="H13" i="3"/>
  <c r="G13" i="3"/>
  <c r="H12" i="3"/>
  <c r="G12" i="3"/>
  <c r="K17" i="3" l="1"/>
  <c r="D11" i="15"/>
  <c r="D7" i="15" s="1"/>
  <c r="H11" i="5"/>
  <c r="G11" i="5"/>
  <c r="L63" i="3"/>
  <c r="K63" i="3"/>
  <c r="C52" i="15"/>
  <c r="C11" i="15"/>
  <c r="C7" i="15" s="1"/>
  <c r="L66" i="3"/>
  <c r="G66" i="3"/>
  <c r="K66" i="3" s="1"/>
  <c r="H6" i="8"/>
  <c r="G6" i="8"/>
  <c r="E12" i="15"/>
  <c r="F54" i="15"/>
  <c r="K31" i="3"/>
  <c r="K37" i="3"/>
  <c r="L33" i="3"/>
  <c r="L67" i="3"/>
  <c r="L73" i="3"/>
  <c r="H7" i="8"/>
  <c r="F19" i="15"/>
  <c r="G12" i="5"/>
  <c r="F49" i="15"/>
  <c r="L64" i="3"/>
  <c r="H12" i="5"/>
  <c r="F13" i="15"/>
  <c r="E53" i="15"/>
  <c r="E52" i="15" s="1"/>
  <c r="F52" i="15" s="1"/>
  <c r="K27" i="3"/>
  <c r="K41" i="3"/>
  <c r="K57" i="3"/>
  <c r="F34" i="15"/>
  <c r="F64" i="15"/>
  <c r="E70" i="15"/>
  <c r="H7" i="5"/>
  <c r="F43" i="15"/>
  <c r="K67" i="3"/>
  <c r="K71" i="3"/>
  <c r="G7" i="8"/>
  <c r="L17" i="3"/>
  <c r="J36" i="3"/>
  <c r="E22" i="15"/>
  <c r="F27" i="15"/>
  <c r="K64" i="3"/>
  <c r="G14" i="5"/>
  <c r="J26" i="3"/>
  <c r="F6" i="5"/>
  <c r="H6" i="5" s="1"/>
  <c r="K27" i="1"/>
  <c r="H9" i="5"/>
  <c r="E62" i="15"/>
  <c r="F62" i="15" s="1"/>
  <c r="J16" i="3"/>
  <c r="L16" i="3" s="1"/>
  <c r="L13" i="3"/>
  <c r="L12" i="3"/>
  <c r="K13" i="3"/>
  <c r="G9" i="5"/>
  <c r="E75" i="15"/>
  <c r="C6" i="5"/>
  <c r="G6" i="5" s="1"/>
  <c r="G7" i="5"/>
  <c r="G16" i="3"/>
  <c r="G11" i="3"/>
  <c r="G10" i="3"/>
  <c r="K12" i="3"/>
  <c r="L26" i="3" l="1"/>
  <c r="J25" i="3"/>
  <c r="K26" i="3"/>
  <c r="E69" i="15"/>
  <c r="E8" i="15" s="1"/>
  <c r="F8" i="15" s="1"/>
  <c r="L36" i="3"/>
  <c r="K36" i="3"/>
  <c r="G24" i="3"/>
  <c r="E11" i="15"/>
  <c r="F22" i="15"/>
  <c r="K16" i="3"/>
  <c r="J11" i="3"/>
  <c r="K11" i="3" s="1"/>
  <c r="L11" i="3"/>
  <c r="E7" i="15" l="1"/>
  <c r="F11" i="15"/>
  <c r="J10" i="3"/>
  <c r="L10" i="3" s="1"/>
  <c r="L25" i="3"/>
  <c r="K25" i="3"/>
  <c r="J24" i="3"/>
  <c r="K10" i="3"/>
  <c r="F7" i="15" l="1"/>
  <c r="J9" i="15"/>
  <c r="L24" i="3"/>
  <c r="K24" i="3"/>
</calcChain>
</file>

<file path=xl/sharedStrings.xml><?xml version="1.0" encoding="utf-8"?>
<sst xmlns="http://schemas.openxmlformats.org/spreadsheetml/2006/main" count="398" uniqueCount="187">
  <si>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</si>
  <si>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</si>
  <si>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</si>
  <si>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</si>
  <si>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</si>
  <si>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</si>
  <si>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</si>
  <si>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</si>
  <si>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</si>
  <si>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</si>
  <si>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</si>
  <si>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</si>
  <si>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</si>
  <si>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</si>
  <si>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</si>
  <si>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</si>
  <si>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</si>
  <si>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</si>
  <si>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</si>
  <si>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</si>
  <si>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</si>
  <si>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</si>
  <si>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</si>
  <si>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</si>
  <si>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</si>
  <si>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</si>
  <si>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</si>
  <si>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</si>
  <si>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</si>
  <si>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</si>
  <si>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</si>
  <si>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</si>
  <si>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</si>
  <si>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</si>
  <si>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</si>
  <si>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</si>
  <si>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</si>
  <si>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</si>
  <si>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</si>
  <si>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</si>
  <si>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</si>
  <si>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</si>
  <si>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</si>
  <si>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</si>
  <si>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</si>
  <si>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</si>
  <si>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</si>
  <si>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</si>
  <si>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</si>
  <si>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</si>
  <si>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</si>
  <si>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</si>
  <si>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</si>
  <si>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</si>
  <si>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</si>
  <si>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</si>
  <si>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</si>
  <si>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</si>
  <si>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</si>
  <si>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</si>
  <si>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</si>
  <si>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</si>
  <si>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</si>
  <si>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</si>
  <si>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</si>
  <si>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</si>
  <si>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</si>
  <si>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</si>
  <si>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</si>
  <si>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</si>
  <si>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</si>
  <si>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</si>
  <si>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</si>
  <si>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</si>
  <si>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</si>
  <si>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</si>
  <si>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</si>
  <si>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</si>
  <si>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</si>
  <si>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</si>
  <si>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</si>
  <si>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</si>
  <si>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</si>
  <si>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</si>
  <si>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</si>
  <si>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</si>
  <si>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</si>
  <si>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</si>
  <si>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</si>
  <si>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</si>
  <si>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</si>
  <si>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</si>
  <si>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</si>
  <si>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</si>
  <si>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</si>
  <si>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</si>
  <si>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</si>
  <si>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</si>
  <si>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</si>
  <si>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</si>
  <si>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</si>
  <si>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</si>
  <si>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</si>
  <si>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</si>
  <si>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</si>
  <si>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</si>
  <si>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</si>
  <si>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</si>
  <si>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</si>
  <si>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</si>
  <si>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</si>
  <si>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</si>
  <si>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</si>
  <si>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</si>
  <si>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</si>
  <si>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</si>
  <si>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</si>
  <si>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</si>
  <si>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</si>
  <si>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</si>
  <si>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</si>
  <si>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</si>
  <si>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</si>
  <si>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</si>
  <si>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</si>
  <si>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</si>
  <si>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</si>
  <si>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</si>
  <si>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</si>
  <si>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</si>
  <si>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</si>
  <si>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</si>
  <si>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</si>
  <si>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</si>
  <si>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</si>
  <si>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</si>
  <si>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</si>
  <si>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</si>
  <si>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</si>
  <si>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</si>
  <si>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</si>
  <si>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</si>
  <si>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</si>
  <si>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</si>
  <si>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</si>
  <si>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</si>
  <si>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</si>
  <si>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</si>
  <si>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</si>
  <si>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</si>
  <si>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</si>
  <si>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</si>
  <si>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</si>
  <si>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</si>
  <si>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</si>
  <si>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</si>
  <si>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4225</t>
  </si>
  <si>
    <t>INSTRUMENTI, UREĐAJI I STROJEVI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</si>
  <si>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</si>
  <si>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</si>
  <si>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</si>
  <si>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</si>
  <si>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</si>
  <si>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</si>
  <si>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</si>
  <si>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</si>
  <si>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</si>
  <si>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</si>
  <si>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</si>
  <si>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</si>
  <si>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</si>
  <si>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</si>
  <si>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0340 Zatvori</t>
  </si>
  <si>
    <t>109 Ministarstvo pravosuđa, uprave i digitalne transofrmacije</t>
  </si>
  <si>
    <t>15 Zatvori i kaznionice</t>
  </si>
  <si>
    <t>3324 ZATVOR U VARAŽDINU</t>
  </si>
  <si>
    <t xml:space="preserve">2809 UPRAVLJANJE ZATVORSKIM I PROBACIJSKIM SUSTAVOM </t>
  </si>
  <si>
    <t>11</t>
  </si>
  <si>
    <t>A630000</t>
  </si>
  <si>
    <t>Izvršavanje kazne zatvora, mjere pritvora i odgojne mjere</t>
  </si>
  <si>
    <t>TEKUĆI PLAN  2025.*</t>
  </si>
  <si>
    <t>IZVRŠENJE 1.-6.2025.*</t>
  </si>
  <si>
    <t xml:space="preserve">INDEKS**
</t>
  </si>
  <si>
    <t>Opći prihodi i primici</t>
  </si>
  <si>
    <t>A630113</t>
  </si>
  <si>
    <t>Izvršavanje kazne zatvora, mjere pritvora i odgojne mjere (iz evidencijskih prihoda)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</si>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</sst>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18" fillId="0" borderId="0" xfId="3" applyNumberFormat="1" applyFont="1"/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J14" sqref="J1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7" t="s">
        <v>31</v>
      </c>
      <c r="C7" s="107"/>
      <c r="D7" s="107"/>
      <c r="E7" s="107"/>
      <c r="F7" s="107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4">
        <v>1604008.59</v>
      </c>
      <c r="H10" s="85">
        <v>4198005</v>
      </c>
      <c r="I10" s="85">
        <v>4198005</v>
      </c>
      <c r="J10" s="85">
        <v>1871052.8</v>
      </c>
      <c r="K10" s="85"/>
      <c r="L10" s="85"/>
    </row>
    <row r="11" spans="2:13" x14ac:dyDescent="0.25">
      <c r="B11" s="103" t="s">
        <v>7</v>
      </c>
      <c r="C11" s="102"/>
      <c r="D11" s="102"/>
      <c r="E11" s="102"/>
      <c r="F11" s="102"/>
      <c r="G11" s="84">
        <v>0</v>
      </c>
      <c r="H11" s="85">
        <v>0</v>
      </c>
      <c r="I11" s="85">
        <v>0</v>
      </c>
      <c r="J11" s="85">
        <v>0</v>
      </c>
      <c r="K11" s="85"/>
      <c r="L11" s="85"/>
    </row>
    <row r="12" spans="2:13" x14ac:dyDescent="0.25">
      <c r="B12" s="97" t="s">
        <v>0</v>
      </c>
      <c r="C12" s="98"/>
      <c r="D12" s="98"/>
      <c r="E12" s="98"/>
      <c r="F12" s="99"/>
      <c r="G12" s="86">
        <f>G10+G11</f>
        <v>1604008.59</v>
      </c>
      <c r="H12" s="86">
        <f t="shared" ref="H12:J12" si="0">H10+H11</f>
        <v>4198005</v>
      </c>
      <c r="I12" s="86">
        <f t="shared" si="0"/>
        <v>4198005</v>
      </c>
      <c r="J12" s="86">
        <f t="shared" si="0"/>
        <v>1871052.8</v>
      </c>
      <c r="K12" s="87">
        <f>J12/G12*100</f>
        <v>116.64855236217906</v>
      </c>
      <c r="L12" s="87">
        <f>J12/I12*100</f>
        <v>44.570046962783515</v>
      </c>
    </row>
    <row r="13" spans="2:13" x14ac:dyDescent="0.25">
      <c r="B13" s="113" t="s">
        <v>9</v>
      </c>
      <c r="C13" s="101"/>
      <c r="D13" s="101"/>
      <c r="E13" s="101"/>
      <c r="F13" s="101"/>
      <c r="G13" s="88">
        <v>1584862.19</v>
      </c>
      <c r="H13" s="85">
        <v>3561755</v>
      </c>
      <c r="I13" s="85">
        <v>3561755</v>
      </c>
      <c r="J13" s="85">
        <v>1855465.48</v>
      </c>
      <c r="K13" s="85"/>
      <c r="L13" s="85"/>
    </row>
    <row r="14" spans="2:13" x14ac:dyDescent="0.25">
      <c r="B14" s="103" t="s">
        <v>10</v>
      </c>
      <c r="C14" s="102"/>
      <c r="D14" s="102"/>
      <c r="E14" s="102"/>
      <c r="F14" s="102"/>
      <c r="G14" s="84">
        <v>17394.560000000001</v>
      </c>
      <c r="H14" s="85">
        <v>636250</v>
      </c>
      <c r="I14" s="85">
        <v>636250</v>
      </c>
      <c r="J14" s="85">
        <v>14816.12</v>
      </c>
      <c r="K14" s="85"/>
      <c r="L14" s="85"/>
    </row>
    <row r="15" spans="2:13" x14ac:dyDescent="0.25">
      <c r="B15" s="14" t="s">
        <v>1</v>
      </c>
      <c r="C15" s="15"/>
      <c r="D15" s="15"/>
      <c r="E15" s="15"/>
      <c r="F15" s="15"/>
      <c r="G15" s="86">
        <f>G13+G14</f>
        <v>1602256.75</v>
      </c>
      <c r="H15" s="86">
        <f t="shared" ref="H15:I15" si="1">H13+H14</f>
        <v>4198005</v>
      </c>
      <c r="I15" s="86">
        <f t="shared" si="1"/>
        <v>4198005</v>
      </c>
      <c r="J15" s="86">
        <v>1870281.6</v>
      </c>
      <c r="K15" s="87">
        <f>J15/G15*100</f>
        <v>116.72795886177418</v>
      </c>
      <c r="L15" s="87">
        <f>J15/I15*100</f>
        <v>44.551676331971976</v>
      </c>
    </row>
    <row r="16" spans="2:13" x14ac:dyDescent="0.25">
      <c r="B16" s="112" t="s">
        <v>2</v>
      </c>
      <c r="C16" s="98"/>
      <c r="D16" s="98"/>
      <c r="E16" s="98"/>
      <c r="F16" s="98"/>
      <c r="G16" s="89">
        <f>G12-G15</f>
        <v>1751.8400000000838</v>
      </c>
      <c r="H16" s="89">
        <f t="shared" ref="H16:J16" si="2">H12-H15</f>
        <v>0</v>
      </c>
      <c r="I16" s="89">
        <f t="shared" si="2"/>
        <v>0</v>
      </c>
      <c r="J16" s="89">
        <f t="shared" si="2"/>
        <v>771.19999999995343</v>
      </c>
      <c r="K16" s="87">
        <f>J16/G16*100</f>
        <v>44.022285140190689</v>
      </c>
      <c r="L16" s="87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7" t="s">
        <v>28</v>
      </c>
      <c r="C18" s="107"/>
      <c r="D18" s="107"/>
      <c r="E18" s="107"/>
      <c r="F18" s="107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8">
        <v>1</v>
      </c>
      <c r="C20" s="109"/>
      <c r="D20" s="109"/>
      <c r="E20" s="109"/>
      <c r="F20" s="109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0"/>
      <c r="D21" s="110"/>
      <c r="E21" s="110"/>
      <c r="F21" s="110"/>
      <c r="G21" s="90">
        <v>0</v>
      </c>
      <c r="H21" s="85">
        <v>0</v>
      </c>
      <c r="I21" s="85">
        <v>0</v>
      </c>
      <c r="J21" s="85">
        <v>0</v>
      </c>
      <c r="K21" s="85"/>
      <c r="L21" s="85"/>
    </row>
    <row r="22" spans="1:49" x14ac:dyDescent="0.25">
      <c r="B22" s="100" t="s">
        <v>12</v>
      </c>
      <c r="C22" s="101"/>
      <c r="D22" s="101"/>
      <c r="E22" s="101"/>
      <c r="F22" s="101"/>
      <c r="G22" s="88">
        <v>0</v>
      </c>
      <c r="H22" s="85">
        <v>0</v>
      </c>
      <c r="I22" s="85">
        <v>0</v>
      </c>
      <c r="J22" s="85">
        <v>0</v>
      </c>
      <c r="K22" s="85"/>
      <c r="L22" s="85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1">
        <f>G21-G22</f>
        <v>0</v>
      </c>
      <c r="H23" s="91">
        <f t="shared" ref="H23:J23" si="3">H21-H22</f>
        <v>0</v>
      </c>
      <c r="I23" s="91">
        <f t="shared" si="3"/>
        <v>0</v>
      </c>
      <c r="J23" s="91">
        <f t="shared" si="3"/>
        <v>0</v>
      </c>
      <c r="K23" s="92" t="e">
        <f>J23/G23*100</f>
        <v>#DIV/0!</v>
      </c>
      <c r="L23" s="92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8">
        <v>18118.84</v>
      </c>
      <c r="H24" s="85">
        <v>0</v>
      </c>
      <c r="I24" s="85">
        <v>0</v>
      </c>
      <c r="J24" s="85">
        <v>23710.6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8">
        <v>19870.68</v>
      </c>
      <c r="H25" s="85">
        <v>0</v>
      </c>
      <c r="I25" s="85">
        <v>0</v>
      </c>
      <c r="J25" s="85">
        <v>24481.8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3">
        <f>G24+G25</f>
        <v>37989.520000000004</v>
      </c>
      <c r="H26" s="93">
        <f t="shared" ref="H26:J26" si="4">H24+H25</f>
        <v>0</v>
      </c>
      <c r="I26" s="93">
        <f t="shared" si="4"/>
        <v>0</v>
      </c>
      <c r="J26" s="93">
        <f t="shared" si="4"/>
        <v>48192.399999999994</v>
      </c>
      <c r="K26" s="92">
        <f>J26/G26*100</f>
        <v>126.85709111354919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1" t="s">
        <v>30</v>
      </c>
      <c r="C27" s="111"/>
      <c r="D27" s="111"/>
      <c r="E27" s="111"/>
      <c r="F27" s="111"/>
      <c r="G27" s="93">
        <f>G16+G26</f>
        <v>39741.360000000088</v>
      </c>
      <c r="H27" s="93">
        <f t="shared" ref="H27:J27" si="5">H16+H26</f>
        <v>0</v>
      </c>
      <c r="I27" s="93">
        <f t="shared" si="5"/>
        <v>0</v>
      </c>
      <c r="J27" s="93">
        <f t="shared" si="5"/>
        <v>48963.599999999948</v>
      </c>
      <c r="K27" s="92">
        <f>J27/G27*100</f>
        <v>123.20564771814513</v>
      </c>
      <c r="L27" s="92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6"/>
  <sheetViews>
    <sheetView zoomScale="90" zoomScaleNormal="90" workbookViewId="0">
      <selection activeCell="J44" sqref="J4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4"/>
      <c r="C10" s="65"/>
      <c r="D10" s="66"/>
      <c r="E10" s="67"/>
      <c r="F10" s="59" t="s">
        <v>38</v>
      </c>
      <c r="G10" s="64">
        <f>G11</f>
        <v>1604008.59</v>
      </c>
      <c r="H10" s="64">
        <f>H11</f>
        <v>4198005</v>
      </c>
      <c r="I10" s="64">
        <f>I11</f>
        <v>4198005</v>
      </c>
      <c r="J10" s="64">
        <f>J11</f>
        <v>1871052.8</v>
      </c>
      <c r="K10" s="68">
        <f t="shared" ref="K10:K19" si="0">(J10*100)/G10</f>
        <v>116.64855236217905</v>
      </c>
      <c r="L10" s="68">
        <f t="shared" ref="L10:L19" si="1">(J10*100)/I10</f>
        <v>44.570046962783515</v>
      </c>
    </row>
    <row r="11" spans="2:12" x14ac:dyDescent="0.25">
      <c r="B11" s="64" t="s">
        <v>50</v>
      </c>
      <c r="C11" s="64"/>
      <c r="D11" s="64"/>
      <c r="E11" s="64"/>
      <c r="F11" s="64" t="s">
        <v>51</v>
      </c>
      <c r="G11" s="64">
        <f>G12+G16</f>
        <v>1604008.59</v>
      </c>
      <c r="H11" s="64">
        <f>H12+H16</f>
        <v>4198005</v>
      </c>
      <c r="I11" s="64">
        <f>I12+I16</f>
        <v>4198005</v>
      </c>
      <c r="J11" s="64">
        <f>J12+J16</f>
        <v>1871052.8</v>
      </c>
      <c r="K11" s="64">
        <f t="shared" si="0"/>
        <v>116.64855236217905</v>
      </c>
      <c r="L11" s="64">
        <f t="shared" si="1"/>
        <v>44.570046962783515</v>
      </c>
    </row>
    <row r="12" spans="2:12" x14ac:dyDescent="0.25">
      <c r="B12" s="64"/>
      <c r="C12" s="64" t="s">
        <v>52</v>
      </c>
      <c r="D12" s="64"/>
      <c r="E12" s="64"/>
      <c r="F12" s="64" t="s">
        <v>53</v>
      </c>
      <c r="G12" s="64">
        <f>G13</f>
        <v>5240.95</v>
      </c>
      <c r="H12" s="64">
        <f>H13</f>
        <v>10000</v>
      </c>
      <c r="I12" s="64">
        <f>I13</f>
        <v>10000</v>
      </c>
      <c r="J12" s="64">
        <f>J13</f>
        <v>1765.67</v>
      </c>
      <c r="K12" s="64">
        <f t="shared" si="0"/>
        <v>33.689884467510666</v>
      </c>
      <c r="L12" s="64">
        <f t="shared" si="1"/>
        <v>17.656700000000001</v>
      </c>
    </row>
    <row r="13" spans="2:12" x14ac:dyDescent="0.25">
      <c r="B13" s="64"/>
      <c r="C13" s="64"/>
      <c r="D13" s="64" t="s">
        <v>54</v>
      </c>
      <c r="E13" s="64"/>
      <c r="F13" s="64" t="s">
        <v>55</v>
      </c>
      <c r="G13" s="64">
        <f>G14+G15</f>
        <v>5240.95</v>
      </c>
      <c r="H13" s="64">
        <f>H14+H15</f>
        <v>10000</v>
      </c>
      <c r="I13" s="64">
        <f>I14+I15</f>
        <v>10000</v>
      </c>
      <c r="J13" s="64">
        <f>J14+J15</f>
        <v>1765.67</v>
      </c>
      <c r="K13" s="64">
        <f t="shared" si="0"/>
        <v>33.689884467510666</v>
      </c>
      <c r="L13" s="64">
        <f t="shared" si="1"/>
        <v>17.656700000000001</v>
      </c>
    </row>
    <row r="14" spans="2:12" x14ac:dyDescent="0.25">
      <c r="B14" s="65"/>
      <c r="C14" s="65"/>
      <c r="D14" s="65"/>
      <c r="E14" s="65" t="s">
        <v>56</v>
      </c>
      <c r="F14" s="65" t="s">
        <v>57</v>
      </c>
      <c r="G14" s="65">
        <v>4700.95</v>
      </c>
      <c r="H14" s="65">
        <v>10000</v>
      </c>
      <c r="I14" s="65">
        <v>10000</v>
      </c>
      <c r="J14" s="65">
        <v>994.47</v>
      </c>
      <c r="K14" s="65">
        <f t="shared" si="0"/>
        <v>21.154660228251736</v>
      </c>
      <c r="L14" s="65">
        <f t="shared" si="1"/>
        <v>9.9446999999999992</v>
      </c>
    </row>
    <row r="15" spans="2:12" x14ac:dyDescent="0.25">
      <c r="B15" s="65"/>
      <c r="C15" s="65"/>
      <c r="D15" s="65"/>
      <c r="E15" s="65" t="s">
        <v>58</v>
      </c>
      <c r="F15" s="65" t="s">
        <v>59</v>
      </c>
      <c r="G15" s="65">
        <v>540</v>
      </c>
      <c r="H15" s="65">
        <v>0</v>
      </c>
      <c r="I15" s="65">
        <v>0</v>
      </c>
      <c r="J15" s="65">
        <v>771.2</v>
      </c>
      <c r="K15" s="65">
        <f t="shared" si="0"/>
        <v>142.81481481481481</v>
      </c>
      <c r="L15" s="65" t="e">
        <f t="shared" si="1"/>
        <v>#DIV/0!</v>
      </c>
    </row>
    <row r="16" spans="2:12" x14ac:dyDescent="0.25">
      <c r="B16" s="64"/>
      <c r="C16" s="64" t="s">
        <v>60</v>
      </c>
      <c r="D16" s="64"/>
      <c r="E16" s="64"/>
      <c r="F16" s="64" t="s">
        <v>61</v>
      </c>
      <c r="G16" s="64">
        <f>G17</f>
        <v>1598767.6400000001</v>
      </c>
      <c r="H16" s="64">
        <f>H17</f>
        <v>4188005</v>
      </c>
      <c r="I16" s="64">
        <f>I17</f>
        <v>4188005</v>
      </c>
      <c r="J16" s="64">
        <f>J17</f>
        <v>1869287.1300000001</v>
      </c>
      <c r="K16" s="64">
        <f t="shared" si="0"/>
        <v>116.92050071766525</v>
      </c>
      <c r="L16" s="64">
        <f t="shared" si="1"/>
        <v>44.63430989218017</v>
      </c>
    </row>
    <row r="17" spans="2:12" x14ac:dyDescent="0.25">
      <c r="B17" s="64"/>
      <c r="C17" s="64"/>
      <c r="D17" s="64" t="s">
        <v>62</v>
      </c>
      <c r="E17" s="64"/>
      <c r="F17" s="64" t="s">
        <v>63</v>
      </c>
      <c r="G17" s="64">
        <f>G18+G19</f>
        <v>1598767.6400000001</v>
      </c>
      <c r="H17" s="64">
        <f>H18+H19</f>
        <v>4188005</v>
      </c>
      <c r="I17" s="64">
        <f>I18+I19</f>
        <v>4188005</v>
      </c>
      <c r="J17" s="64">
        <f>J18+J19</f>
        <v>1869287.1300000001</v>
      </c>
      <c r="K17" s="64">
        <f t="shared" si="0"/>
        <v>116.92050071766525</v>
      </c>
      <c r="L17" s="64">
        <f t="shared" si="1"/>
        <v>44.63430989218017</v>
      </c>
    </row>
    <row r="18" spans="2:12" x14ac:dyDescent="0.25">
      <c r="B18" s="65"/>
      <c r="C18" s="65"/>
      <c r="D18" s="65"/>
      <c r="E18" s="65" t="s">
        <v>64</v>
      </c>
      <c r="F18" s="65" t="s">
        <v>65</v>
      </c>
      <c r="G18" s="65">
        <v>1581373.08</v>
      </c>
      <c r="H18" s="65">
        <v>3551755</v>
      </c>
      <c r="I18" s="65">
        <v>3551755</v>
      </c>
      <c r="J18" s="65">
        <v>1854471.01</v>
      </c>
      <c r="K18" s="65">
        <f t="shared" si="0"/>
        <v>117.26967111391576</v>
      </c>
      <c r="L18" s="65">
        <f t="shared" si="1"/>
        <v>52.212807752787</v>
      </c>
    </row>
    <row r="19" spans="2:12" x14ac:dyDescent="0.25">
      <c r="B19" s="65"/>
      <c r="C19" s="65"/>
      <c r="D19" s="65"/>
      <c r="E19" s="65" t="s">
        <v>66</v>
      </c>
      <c r="F19" s="65" t="s">
        <v>67</v>
      </c>
      <c r="G19" s="65">
        <v>17394.560000000001</v>
      </c>
      <c r="H19" s="65">
        <v>636250</v>
      </c>
      <c r="I19" s="65">
        <v>636250</v>
      </c>
      <c r="J19" s="65">
        <v>14816.12</v>
      </c>
      <c r="K19" s="65">
        <f t="shared" si="0"/>
        <v>85.176744913352209</v>
      </c>
      <c r="L19" s="65">
        <f t="shared" si="1"/>
        <v>2.32866326129666</v>
      </c>
    </row>
    <row r="20" spans="2:12" x14ac:dyDescent="0.25">
      <c r="F20" s="35"/>
    </row>
    <row r="21" spans="2:12" x14ac:dyDescent="0.25">
      <c r="F21" s="35"/>
    </row>
    <row r="22" spans="2:12" ht="36.75" customHeight="1" x14ac:dyDescent="0.25">
      <c r="B22" s="117" t="s">
        <v>3</v>
      </c>
      <c r="C22" s="118"/>
      <c r="D22" s="118"/>
      <c r="E22" s="118"/>
      <c r="F22" s="119"/>
      <c r="G22" s="28" t="s">
        <v>46</v>
      </c>
      <c r="H22" s="28" t="s">
        <v>43</v>
      </c>
      <c r="I22" s="28" t="s">
        <v>44</v>
      </c>
      <c r="J22" s="28" t="s">
        <v>47</v>
      </c>
      <c r="K22" s="28" t="s">
        <v>6</v>
      </c>
      <c r="L22" s="28" t="s">
        <v>22</v>
      </c>
    </row>
    <row r="23" spans="2:12" x14ac:dyDescent="0.25">
      <c r="B23" s="120">
        <v>1</v>
      </c>
      <c r="C23" s="121"/>
      <c r="D23" s="121"/>
      <c r="E23" s="121"/>
      <c r="F23" s="122"/>
      <c r="G23" s="30">
        <v>2</v>
      </c>
      <c r="H23" s="30">
        <v>3</v>
      </c>
      <c r="I23" s="30">
        <v>4</v>
      </c>
      <c r="J23" s="30">
        <v>5</v>
      </c>
      <c r="K23" s="30" t="s">
        <v>13</v>
      </c>
      <c r="L23" s="30" t="s">
        <v>14</v>
      </c>
    </row>
    <row r="24" spans="2:12" x14ac:dyDescent="0.25">
      <c r="B24" s="64"/>
      <c r="C24" s="65"/>
      <c r="D24" s="66"/>
      <c r="E24" s="67"/>
      <c r="F24" s="8" t="s">
        <v>21</v>
      </c>
      <c r="G24" s="64">
        <f>G25+G66</f>
        <v>1602256.75</v>
      </c>
      <c r="H24" s="64">
        <f>H25+H66</f>
        <v>4198005</v>
      </c>
      <c r="I24" s="64">
        <f>I25+I66</f>
        <v>4198005</v>
      </c>
      <c r="J24" s="64">
        <f>J25+J66</f>
        <v>1870281.6000000003</v>
      </c>
      <c r="K24" s="69">
        <f t="shared" ref="K24:K55" si="2">(J24*100)/G24</f>
        <v>116.7279588617742</v>
      </c>
      <c r="L24" s="69">
        <f t="shared" ref="L24:L55" si="3">(J24*100)/I24</f>
        <v>44.551676331971983</v>
      </c>
    </row>
    <row r="25" spans="2:12" x14ac:dyDescent="0.25">
      <c r="B25" s="64" t="s">
        <v>68</v>
      </c>
      <c r="C25" s="64"/>
      <c r="D25" s="64"/>
      <c r="E25" s="64"/>
      <c r="F25" s="64" t="s">
        <v>69</v>
      </c>
      <c r="G25" s="64">
        <f>G26+G36+G63</f>
        <v>1584862.19</v>
      </c>
      <c r="H25" s="64">
        <f>H26+H36+H63</f>
        <v>3561755</v>
      </c>
      <c r="I25" s="64">
        <f>I26+I36+I63</f>
        <v>3561755</v>
      </c>
      <c r="J25" s="64">
        <f>J26+J36+J63</f>
        <v>1855465.4800000002</v>
      </c>
      <c r="K25" s="64">
        <f t="shared" si="2"/>
        <v>117.07424731988844</v>
      </c>
      <c r="L25" s="64">
        <f t="shared" si="3"/>
        <v>52.094135615728774</v>
      </c>
    </row>
    <row r="26" spans="2:12" x14ac:dyDescent="0.25">
      <c r="B26" s="64"/>
      <c r="C26" s="64" t="s">
        <v>70</v>
      </c>
      <c r="D26" s="64"/>
      <c r="E26" s="64"/>
      <c r="F26" s="64" t="s">
        <v>71</v>
      </c>
      <c r="G26" s="64">
        <f>G27+G31+G33</f>
        <v>1302270</v>
      </c>
      <c r="H26" s="64">
        <f>H27+H31+H33</f>
        <v>2626106</v>
      </c>
      <c r="I26" s="64">
        <f>I27+I31+I33</f>
        <v>2626106</v>
      </c>
      <c r="J26" s="64">
        <f>J27+J31+J33</f>
        <v>1494060.12</v>
      </c>
      <c r="K26" s="64">
        <f t="shared" si="2"/>
        <v>114.72736990025111</v>
      </c>
      <c r="L26" s="64">
        <f t="shared" si="3"/>
        <v>56.892605248988424</v>
      </c>
    </row>
    <row r="27" spans="2:12" x14ac:dyDescent="0.25">
      <c r="B27" s="64"/>
      <c r="C27" s="64"/>
      <c r="D27" s="64" t="s">
        <v>72</v>
      </c>
      <c r="E27" s="64"/>
      <c r="F27" s="64" t="s">
        <v>73</v>
      </c>
      <c r="G27" s="64">
        <f>G28+G29+G30</f>
        <v>966309.72</v>
      </c>
      <c r="H27" s="64">
        <f>H28+H29+H30</f>
        <v>1816554</v>
      </c>
      <c r="I27" s="64">
        <f>I28+I29+I30</f>
        <v>1816554</v>
      </c>
      <c r="J27" s="64">
        <f>J28+J29+J30</f>
        <v>1122761.76</v>
      </c>
      <c r="K27" s="64">
        <f t="shared" si="2"/>
        <v>116.19067228258865</v>
      </c>
      <c r="L27" s="64">
        <f t="shared" si="3"/>
        <v>61.807232815539756</v>
      </c>
    </row>
    <row r="28" spans="2:12" x14ac:dyDescent="0.25">
      <c r="B28" s="65"/>
      <c r="C28" s="65"/>
      <c r="D28" s="65"/>
      <c r="E28" s="65" t="s">
        <v>74</v>
      </c>
      <c r="F28" s="65" t="s">
        <v>75</v>
      </c>
      <c r="G28" s="65">
        <v>888913.84</v>
      </c>
      <c r="H28" s="65">
        <v>1705554</v>
      </c>
      <c r="I28" s="65">
        <v>1705554</v>
      </c>
      <c r="J28" s="65">
        <v>1034744.68</v>
      </c>
      <c r="K28" s="65">
        <f t="shared" si="2"/>
        <v>116.40550899736245</v>
      </c>
      <c r="L28" s="65">
        <f t="shared" si="3"/>
        <v>60.669124519071225</v>
      </c>
    </row>
    <row r="29" spans="2:12" x14ac:dyDescent="0.25">
      <c r="B29" s="65"/>
      <c r="C29" s="65"/>
      <c r="D29" s="65"/>
      <c r="E29" s="65" t="s">
        <v>76</v>
      </c>
      <c r="F29" s="65" t="s">
        <v>77</v>
      </c>
      <c r="G29" s="65">
        <v>77395.88</v>
      </c>
      <c r="H29" s="65">
        <v>110000</v>
      </c>
      <c r="I29" s="65">
        <v>110000</v>
      </c>
      <c r="J29" s="65">
        <v>88017.08</v>
      </c>
      <c r="K29" s="65">
        <f t="shared" si="2"/>
        <v>113.72321110632761</v>
      </c>
      <c r="L29" s="65">
        <f t="shared" si="3"/>
        <v>80.015527272727269</v>
      </c>
    </row>
    <row r="30" spans="2:12" x14ac:dyDescent="0.25">
      <c r="B30" s="65"/>
      <c r="C30" s="65"/>
      <c r="D30" s="65"/>
      <c r="E30" s="65" t="s">
        <v>78</v>
      </c>
      <c r="F30" s="65" t="s">
        <v>79</v>
      </c>
      <c r="G30" s="65">
        <v>0</v>
      </c>
      <c r="H30" s="65">
        <v>1000</v>
      </c>
      <c r="I30" s="65">
        <v>1000</v>
      </c>
      <c r="J30" s="65">
        <v>0</v>
      </c>
      <c r="K30" s="65" t="e">
        <f t="shared" si="2"/>
        <v>#DIV/0!</v>
      </c>
      <c r="L30" s="65">
        <f t="shared" si="3"/>
        <v>0</v>
      </c>
    </row>
    <row r="31" spans="2:12" x14ac:dyDescent="0.25">
      <c r="B31" s="64"/>
      <c r="C31" s="64"/>
      <c r="D31" s="64" t="s">
        <v>80</v>
      </c>
      <c r="E31" s="64"/>
      <c r="F31" s="64" t="s">
        <v>81</v>
      </c>
      <c r="G31" s="64">
        <f>G32</f>
        <v>70822.960000000006</v>
      </c>
      <c r="H31" s="64">
        <f>H32</f>
        <v>212000</v>
      </c>
      <c r="I31" s="64">
        <f>I32</f>
        <v>212000</v>
      </c>
      <c r="J31" s="64">
        <f>J32</f>
        <v>64274.04</v>
      </c>
      <c r="K31" s="64">
        <f t="shared" si="2"/>
        <v>90.753111702758531</v>
      </c>
      <c r="L31" s="64">
        <f t="shared" si="3"/>
        <v>30.317943396226415</v>
      </c>
    </row>
    <row r="32" spans="2:12" x14ac:dyDescent="0.25">
      <c r="B32" s="65"/>
      <c r="C32" s="65"/>
      <c r="D32" s="65"/>
      <c r="E32" s="65" t="s">
        <v>82</v>
      </c>
      <c r="F32" s="65" t="s">
        <v>81</v>
      </c>
      <c r="G32" s="65">
        <v>70822.960000000006</v>
      </c>
      <c r="H32" s="65">
        <v>212000</v>
      </c>
      <c r="I32" s="65">
        <v>212000</v>
      </c>
      <c r="J32" s="65">
        <v>64274.04</v>
      </c>
      <c r="K32" s="65">
        <f t="shared" si="2"/>
        <v>90.753111702758531</v>
      </c>
      <c r="L32" s="65">
        <f t="shared" si="3"/>
        <v>30.317943396226415</v>
      </c>
    </row>
    <row r="33" spans="2:12" x14ac:dyDescent="0.25">
      <c r="B33" s="64"/>
      <c r="C33" s="64"/>
      <c r="D33" s="64" t="s">
        <v>83</v>
      </c>
      <c r="E33" s="64"/>
      <c r="F33" s="64" t="s">
        <v>84</v>
      </c>
      <c r="G33" s="64">
        <f>G34+G35</f>
        <v>265137.32</v>
      </c>
      <c r="H33" s="64">
        <f>H34+H35</f>
        <v>597552</v>
      </c>
      <c r="I33" s="64">
        <f>I34+I35</f>
        <v>597552</v>
      </c>
      <c r="J33" s="64">
        <f>J34+J35</f>
        <v>307024.32</v>
      </c>
      <c r="K33" s="64">
        <f t="shared" si="2"/>
        <v>115.79822863111085</v>
      </c>
      <c r="L33" s="64">
        <f t="shared" si="3"/>
        <v>51.380351835488796</v>
      </c>
    </row>
    <row r="34" spans="2:12" x14ac:dyDescent="0.25">
      <c r="B34" s="65"/>
      <c r="C34" s="65"/>
      <c r="D34" s="65"/>
      <c r="E34" s="65" t="s">
        <v>85</v>
      </c>
      <c r="F34" s="65" t="s">
        <v>86</v>
      </c>
      <c r="G34" s="65">
        <v>107696.67</v>
      </c>
      <c r="H34" s="65">
        <v>290000</v>
      </c>
      <c r="I34" s="65">
        <v>290000</v>
      </c>
      <c r="J34" s="65">
        <v>125636.9</v>
      </c>
      <c r="K34" s="65">
        <f t="shared" si="2"/>
        <v>116.65811022754929</v>
      </c>
      <c r="L34" s="65">
        <f t="shared" si="3"/>
        <v>43.323068965517244</v>
      </c>
    </row>
    <row r="35" spans="2:12" x14ac:dyDescent="0.25">
      <c r="B35" s="65"/>
      <c r="C35" s="65"/>
      <c r="D35" s="65"/>
      <c r="E35" s="65" t="s">
        <v>87</v>
      </c>
      <c r="F35" s="65" t="s">
        <v>88</v>
      </c>
      <c r="G35" s="65">
        <v>157440.65</v>
      </c>
      <c r="H35" s="65">
        <v>307552</v>
      </c>
      <c r="I35" s="65">
        <v>307552</v>
      </c>
      <c r="J35" s="65">
        <v>181387.42</v>
      </c>
      <c r="K35" s="65">
        <f t="shared" si="2"/>
        <v>115.21002993826563</v>
      </c>
      <c r="L35" s="65">
        <f t="shared" si="3"/>
        <v>58.977805379252942</v>
      </c>
    </row>
    <row r="36" spans="2:12" x14ac:dyDescent="0.25">
      <c r="B36" s="64"/>
      <c r="C36" s="64" t="s">
        <v>89</v>
      </c>
      <c r="D36" s="64"/>
      <c r="E36" s="64"/>
      <c r="F36" s="64" t="s">
        <v>90</v>
      </c>
      <c r="G36" s="64">
        <f>G37+G41+G48+G57</f>
        <v>281429.75</v>
      </c>
      <c r="H36" s="64">
        <f>H37+H41+H48+H57</f>
        <v>933104</v>
      </c>
      <c r="I36" s="64">
        <f>I37+I41+I48+I57</f>
        <v>933104</v>
      </c>
      <c r="J36" s="64">
        <f>J37+J41+J48+J57</f>
        <v>360087.14</v>
      </c>
      <c r="K36" s="64">
        <f t="shared" si="2"/>
        <v>127.94920934975779</v>
      </c>
      <c r="L36" s="64">
        <f t="shared" si="3"/>
        <v>38.590247175020146</v>
      </c>
    </row>
    <row r="37" spans="2:12" x14ac:dyDescent="0.25">
      <c r="B37" s="64"/>
      <c r="C37" s="64"/>
      <c r="D37" s="64" t="s">
        <v>91</v>
      </c>
      <c r="E37" s="64"/>
      <c r="F37" s="64" t="s">
        <v>92</v>
      </c>
      <c r="G37" s="64">
        <f>G38+G39+G40</f>
        <v>52887.590000000004</v>
      </c>
      <c r="H37" s="64">
        <f>H38+H39+H40</f>
        <v>223000</v>
      </c>
      <c r="I37" s="64">
        <f>I38+I39+I40</f>
        <v>223000</v>
      </c>
      <c r="J37" s="64">
        <f>J38+J39+J40</f>
        <v>56653.119999999995</v>
      </c>
      <c r="K37" s="64">
        <f t="shared" si="2"/>
        <v>107.11987443557175</v>
      </c>
      <c r="L37" s="64">
        <f t="shared" si="3"/>
        <v>25.404986547085201</v>
      </c>
    </row>
    <row r="38" spans="2:12" x14ac:dyDescent="0.25">
      <c r="B38" s="65"/>
      <c r="C38" s="65"/>
      <c r="D38" s="65"/>
      <c r="E38" s="65" t="s">
        <v>93</v>
      </c>
      <c r="F38" s="65" t="s">
        <v>94</v>
      </c>
      <c r="G38" s="65">
        <v>815.18</v>
      </c>
      <c r="H38" s="65">
        <v>4000</v>
      </c>
      <c r="I38" s="65">
        <v>4000</v>
      </c>
      <c r="J38" s="65">
        <v>830.39</v>
      </c>
      <c r="K38" s="65">
        <f t="shared" si="2"/>
        <v>101.86584558011728</v>
      </c>
      <c r="L38" s="65">
        <f t="shared" si="3"/>
        <v>20.75975</v>
      </c>
    </row>
    <row r="39" spans="2:12" x14ac:dyDescent="0.25">
      <c r="B39" s="65"/>
      <c r="C39" s="65"/>
      <c r="D39" s="65"/>
      <c r="E39" s="65" t="s">
        <v>95</v>
      </c>
      <c r="F39" s="65" t="s">
        <v>96</v>
      </c>
      <c r="G39" s="65">
        <v>51542.41</v>
      </c>
      <c r="H39" s="65">
        <v>217000</v>
      </c>
      <c r="I39" s="65">
        <v>217000</v>
      </c>
      <c r="J39" s="65">
        <v>53991.03</v>
      </c>
      <c r="K39" s="65">
        <f t="shared" si="2"/>
        <v>104.75068977178211</v>
      </c>
      <c r="L39" s="65">
        <f t="shared" si="3"/>
        <v>24.880658986175114</v>
      </c>
    </row>
    <row r="40" spans="2:12" x14ac:dyDescent="0.25">
      <c r="B40" s="65"/>
      <c r="C40" s="65"/>
      <c r="D40" s="65"/>
      <c r="E40" s="65" t="s">
        <v>97</v>
      </c>
      <c r="F40" s="65" t="s">
        <v>98</v>
      </c>
      <c r="G40" s="65">
        <v>530</v>
      </c>
      <c r="H40" s="65">
        <v>2000</v>
      </c>
      <c r="I40" s="65">
        <v>2000</v>
      </c>
      <c r="J40" s="65">
        <v>1831.7</v>
      </c>
      <c r="K40" s="65">
        <f t="shared" si="2"/>
        <v>345.60377358490564</v>
      </c>
      <c r="L40" s="65">
        <f t="shared" si="3"/>
        <v>91.584999999999994</v>
      </c>
    </row>
    <row r="41" spans="2:12" x14ac:dyDescent="0.25">
      <c r="B41" s="64"/>
      <c r="C41" s="64"/>
      <c r="D41" s="64" t="s">
        <v>99</v>
      </c>
      <c r="E41" s="64"/>
      <c r="F41" s="64" t="s">
        <v>100</v>
      </c>
      <c r="G41" s="64">
        <f>G42+G43+G44+G45+G46+G47</f>
        <v>168115.18</v>
      </c>
      <c r="H41" s="64">
        <f>H42+H43+H44+H45+H46+H47</f>
        <v>604448</v>
      </c>
      <c r="I41" s="64">
        <f>I42+I43+I44+I45+I46+I47</f>
        <v>604448</v>
      </c>
      <c r="J41" s="64">
        <f>J42+J43+J44+J45+J46+J47</f>
        <v>215166.65</v>
      </c>
      <c r="K41" s="64">
        <f t="shared" si="2"/>
        <v>127.98763918879902</v>
      </c>
      <c r="L41" s="64">
        <f t="shared" si="3"/>
        <v>35.597214317856952</v>
      </c>
    </row>
    <row r="42" spans="2:12" x14ac:dyDescent="0.25">
      <c r="B42" s="65"/>
      <c r="C42" s="65"/>
      <c r="D42" s="65"/>
      <c r="E42" s="65" t="s">
        <v>101</v>
      </c>
      <c r="F42" s="65" t="s">
        <v>102</v>
      </c>
      <c r="G42" s="65">
        <v>16198.09</v>
      </c>
      <c r="H42" s="65">
        <v>74788</v>
      </c>
      <c r="I42" s="65">
        <v>74788</v>
      </c>
      <c r="J42" s="65">
        <v>20322.34</v>
      </c>
      <c r="K42" s="65">
        <f t="shared" si="2"/>
        <v>125.46133525619379</v>
      </c>
      <c r="L42" s="65">
        <f t="shared" si="3"/>
        <v>27.173263090335347</v>
      </c>
    </row>
    <row r="43" spans="2:12" x14ac:dyDescent="0.25">
      <c r="B43" s="65"/>
      <c r="C43" s="65"/>
      <c r="D43" s="65"/>
      <c r="E43" s="65" t="s">
        <v>103</v>
      </c>
      <c r="F43" s="65" t="s">
        <v>104</v>
      </c>
      <c r="G43" s="65">
        <v>100588.57</v>
      </c>
      <c r="H43" s="65">
        <v>312660</v>
      </c>
      <c r="I43" s="65">
        <v>312660</v>
      </c>
      <c r="J43" s="65">
        <v>138187.98000000001</v>
      </c>
      <c r="K43" s="65">
        <f t="shared" si="2"/>
        <v>137.37940602992964</v>
      </c>
      <c r="L43" s="65">
        <f t="shared" si="3"/>
        <v>44.197524467472661</v>
      </c>
    </row>
    <row r="44" spans="2:12" x14ac:dyDescent="0.25">
      <c r="B44" s="65"/>
      <c r="C44" s="65"/>
      <c r="D44" s="65"/>
      <c r="E44" s="65" t="s">
        <v>105</v>
      </c>
      <c r="F44" s="65" t="s">
        <v>106</v>
      </c>
      <c r="G44" s="65">
        <v>33139.72</v>
      </c>
      <c r="H44" s="65">
        <v>155000</v>
      </c>
      <c r="I44" s="65">
        <v>155000</v>
      </c>
      <c r="J44" s="65">
        <v>49018.42</v>
      </c>
      <c r="K44" s="65">
        <f t="shared" si="2"/>
        <v>147.91440603601961</v>
      </c>
      <c r="L44" s="65">
        <f t="shared" si="3"/>
        <v>31.624787096774195</v>
      </c>
    </row>
    <row r="45" spans="2:12" x14ac:dyDescent="0.25">
      <c r="B45" s="65"/>
      <c r="C45" s="65"/>
      <c r="D45" s="65"/>
      <c r="E45" s="65" t="s">
        <v>107</v>
      </c>
      <c r="F45" s="65" t="s">
        <v>108</v>
      </c>
      <c r="G45" s="65">
        <v>8456.5400000000009</v>
      </c>
      <c r="H45" s="65">
        <v>35000</v>
      </c>
      <c r="I45" s="65">
        <v>35000</v>
      </c>
      <c r="J45" s="65">
        <v>2230.0700000000002</v>
      </c>
      <c r="K45" s="65">
        <f t="shared" si="2"/>
        <v>26.370950767098602</v>
      </c>
      <c r="L45" s="65">
        <f t="shared" si="3"/>
        <v>6.3716285714285723</v>
      </c>
    </row>
    <row r="46" spans="2:12" x14ac:dyDescent="0.25">
      <c r="B46" s="65"/>
      <c r="C46" s="65"/>
      <c r="D46" s="65"/>
      <c r="E46" s="65" t="s">
        <v>109</v>
      </c>
      <c r="F46" s="65" t="s">
        <v>110</v>
      </c>
      <c r="G46" s="65">
        <v>5414.96</v>
      </c>
      <c r="H46" s="65">
        <v>25000</v>
      </c>
      <c r="I46" s="65">
        <v>25000</v>
      </c>
      <c r="J46" s="65">
        <v>5194.09</v>
      </c>
      <c r="K46" s="65">
        <f t="shared" si="2"/>
        <v>95.921114837413384</v>
      </c>
      <c r="L46" s="65">
        <f t="shared" si="3"/>
        <v>20.77636</v>
      </c>
    </row>
    <row r="47" spans="2:12" x14ac:dyDescent="0.25">
      <c r="B47" s="65"/>
      <c r="C47" s="65"/>
      <c r="D47" s="65"/>
      <c r="E47" s="65" t="s">
        <v>111</v>
      </c>
      <c r="F47" s="65" t="s">
        <v>112</v>
      </c>
      <c r="G47" s="65">
        <v>4317.3</v>
      </c>
      <c r="H47" s="65">
        <v>2000</v>
      </c>
      <c r="I47" s="65">
        <v>2000</v>
      </c>
      <c r="J47" s="65">
        <v>213.75</v>
      </c>
      <c r="K47" s="65">
        <f t="shared" si="2"/>
        <v>4.951011048572024</v>
      </c>
      <c r="L47" s="65">
        <f t="shared" si="3"/>
        <v>10.6875</v>
      </c>
    </row>
    <row r="48" spans="2:12" x14ac:dyDescent="0.25">
      <c r="B48" s="64"/>
      <c r="C48" s="64"/>
      <c r="D48" s="64" t="s">
        <v>113</v>
      </c>
      <c r="E48" s="64"/>
      <c r="F48" s="64" t="s">
        <v>114</v>
      </c>
      <c r="G48" s="64">
        <f>G49+G50+G51+G52+G53+G54+G55+G56</f>
        <v>52013.350000000006</v>
      </c>
      <c r="H48" s="64">
        <f>H49+H50+H51+H52+H53+H54+H55+H56</f>
        <v>87246</v>
      </c>
      <c r="I48" s="64">
        <f>I49+I50+I51+I52+I53+I54+I55+I56</f>
        <v>87246</v>
      </c>
      <c r="J48" s="64">
        <f>J49+J50+J51+J52+J53+J54+J55+J56</f>
        <v>78215.799999999988</v>
      </c>
      <c r="K48" s="64">
        <f t="shared" si="2"/>
        <v>150.37639375275768</v>
      </c>
      <c r="L48" s="64">
        <f t="shared" si="3"/>
        <v>89.649726061939788</v>
      </c>
    </row>
    <row r="49" spans="2:12" x14ac:dyDescent="0.25">
      <c r="B49" s="65"/>
      <c r="C49" s="65"/>
      <c r="D49" s="65"/>
      <c r="E49" s="65" t="s">
        <v>115</v>
      </c>
      <c r="F49" s="65" t="s">
        <v>116</v>
      </c>
      <c r="G49" s="65">
        <v>4025.94</v>
      </c>
      <c r="H49" s="65">
        <v>7000</v>
      </c>
      <c r="I49" s="65">
        <v>7000</v>
      </c>
      <c r="J49" s="65">
        <v>5592.46</v>
      </c>
      <c r="K49" s="65">
        <f t="shared" si="2"/>
        <v>138.9106643417438</v>
      </c>
      <c r="L49" s="65">
        <f t="shared" si="3"/>
        <v>79.89228571428572</v>
      </c>
    </row>
    <row r="50" spans="2:12" x14ac:dyDescent="0.25">
      <c r="B50" s="65"/>
      <c r="C50" s="65"/>
      <c r="D50" s="65"/>
      <c r="E50" s="65" t="s">
        <v>117</v>
      </c>
      <c r="F50" s="65" t="s">
        <v>118</v>
      </c>
      <c r="G50" s="65">
        <v>7248.61</v>
      </c>
      <c r="H50" s="65">
        <v>10000</v>
      </c>
      <c r="I50" s="65">
        <v>10000</v>
      </c>
      <c r="J50" s="65">
        <v>16652.78</v>
      </c>
      <c r="K50" s="65">
        <f t="shared" si="2"/>
        <v>229.73756347768744</v>
      </c>
      <c r="L50" s="65">
        <f t="shared" si="3"/>
        <v>166.52780000000001</v>
      </c>
    </row>
    <row r="51" spans="2:12" x14ac:dyDescent="0.25">
      <c r="B51" s="65"/>
      <c r="C51" s="65"/>
      <c r="D51" s="65"/>
      <c r="E51" s="65" t="s">
        <v>119</v>
      </c>
      <c r="F51" s="65" t="s">
        <v>120</v>
      </c>
      <c r="G51" s="65">
        <v>746.55</v>
      </c>
      <c r="H51" s="65">
        <v>10000</v>
      </c>
      <c r="I51" s="65">
        <v>10000</v>
      </c>
      <c r="J51" s="65">
        <v>1959.35</v>
      </c>
      <c r="K51" s="65">
        <f t="shared" si="2"/>
        <v>262.45395485901815</v>
      </c>
      <c r="L51" s="65">
        <f t="shared" si="3"/>
        <v>19.593499999999999</v>
      </c>
    </row>
    <row r="52" spans="2:12" x14ac:dyDescent="0.25">
      <c r="B52" s="65"/>
      <c r="C52" s="65"/>
      <c r="D52" s="65"/>
      <c r="E52" s="65" t="s">
        <v>121</v>
      </c>
      <c r="F52" s="65" t="s">
        <v>122</v>
      </c>
      <c r="G52" s="65">
        <v>26509.79</v>
      </c>
      <c r="H52" s="65">
        <v>20000</v>
      </c>
      <c r="I52" s="65">
        <v>20000</v>
      </c>
      <c r="J52" s="65">
        <v>33757.53</v>
      </c>
      <c r="K52" s="65">
        <f t="shared" si="2"/>
        <v>127.339861990608</v>
      </c>
      <c r="L52" s="65">
        <f t="shared" si="3"/>
        <v>168.78765000000001</v>
      </c>
    </row>
    <row r="53" spans="2:12" x14ac:dyDescent="0.25">
      <c r="B53" s="65"/>
      <c r="C53" s="65"/>
      <c r="D53" s="65"/>
      <c r="E53" s="65" t="s">
        <v>123</v>
      </c>
      <c r="F53" s="65" t="s">
        <v>124</v>
      </c>
      <c r="G53" s="65">
        <v>1405.54</v>
      </c>
      <c r="H53" s="65">
        <v>5000</v>
      </c>
      <c r="I53" s="65">
        <v>5000</v>
      </c>
      <c r="J53" s="65">
        <v>1427.37</v>
      </c>
      <c r="K53" s="65">
        <f t="shared" si="2"/>
        <v>101.55313971854234</v>
      </c>
      <c r="L53" s="65">
        <f t="shared" si="3"/>
        <v>28.5474</v>
      </c>
    </row>
    <row r="54" spans="2:12" x14ac:dyDescent="0.25">
      <c r="B54" s="65"/>
      <c r="C54" s="65"/>
      <c r="D54" s="65"/>
      <c r="E54" s="65" t="s">
        <v>125</v>
      </c>
      <c r="F54" s="65" t="s">
        <v>126</v>
      </c>
      <c r="G54" s="65">
        <v>1480.25</v>
      </c>
      <c r="H54" s="65">
        <v>10000</v>
      </c>
      <c r="I54" s="65">
        <v>10000</v>
      </c>
      <c r="J54" s="65">
        <v>7357.37</v>
      </c>
      <c r="K54" s="65">
        <f t="shared" si="2"/>
        <v>497.03563587231889</v>
      </c>
      <c r="L54" s="65">
        <f t="shared" si="3"/>
        <v>73.573700000000002</v>
      </c>
    </row>
    <row r="55" spans="2:12" x14ac:dyDescent="0.25">
      <c r="B55" s="65"/>
      <c r="C55" s="65"/>
      <c r="D55" s="65"/>
      <c r="E55" s="65" t="s">
        <v>127</v>
      </c>
      <c r="F55" s="65" t="s">
        <v>128</v>
      </c>
      <c r="G55" s="65">
        <v>8397.98</v>
      </c>
      <c r="H55" s="65">
        <v>20000</v>
      </c>
      <c r="I55" s="65">
        <v>20000</v>
      </c>
      <c r="J55" s="65">
        <v>9693.76</v>
      </c>
      <c r="K55" s="65">
        <f t="shared" si="2"/>
        <v>115.42966284749428</v>
      </c>
      <c r="L55" s="65">
        <f t="shared" si="3"/>
        <v>48.468800000000002</v>
      </c>
    </row>
    <row r="56" spans="2:12" x14ac:dyDescent="0.25">
      <c r="B56" s="65"/>
      <c r="C56" s="65"/>
      <c r="D56" s="65"/>
      <c r="E56" s="65" t="s">
        <v>129</v>
      </c>
      <c r="F56" s="65" t="s">
        <v>130</v>
      </c>
      <c r="G56" s="65">
        <v>2198.69</v>
      </c>
      <c r="H56" s="65">
        <v>5246</v>
      </c>
      <c r="I56" s="65">
        <v>5246</v>
      </c>
      <c r="J56" s="65">
        <v>1775.18</v>
      </c>
      <c r="K56" s="65">
        <f t="shared" ref="K56:K75" si="4">(J56*100)/G56</f>
        <v>80.738075854258668</v>
      </c>
      <c r="L56" s="65">
        <f t="shared" ref="L56:L75" si="5">(J56*100)/I56</f>
        <v>33.838734273732371</v>
      </c>
    </row>
    <row r="57" spans="2:12" x14ac:dyDescent="0.25">
      <c r="B57" s="64"/>
      <c r="C57" s="64"/>
      <c r="D57" s="64" t="s">
        <v>131</v>
      </c>
      <c r="E57" s="64"/>
      <c r="F57" s="64" t="s">
        <v>132</v>
      </c>
      <c r="G57" s="64">
        <f>G58+G59+G60+G61+G62</f>
        <v>8413.630000000001</v>
      </c>
      <c r="H57" s="64">
        <f>H58+H59+H60+H61+H62</f>
        <v>18410</v>
      </c>
      <c r="I57" s="64">
        <f>I58+I59+I60+I61+I62</f>
        <v>18410</v>
      </c>
      <c r="J57" s="64">
        <f>J58+J59+J60+J61+J62</f>
        <v>10051.57</v>
      </c>
      <c r="K57" s="64">
        <f t="shared" si="4"/>
        <v>119.46769705822575</v>
      </c>
      <c r="L57" s="64">
        <f t="shared" si="5"/>
        <v>54.598424769147201</v>
      </c>
    </row>
    <row r="58" spans="2:12" x14ac:dyDescent="0.25">
      <c r="B58" s="65"/>
      <c r="C58" s="65"/>
      <c r="D58" s="65"/>
      <c r="E58" s="65" t="s">
        <v>133</v>
      </c>
      <c r="F58" s="65" t="s">
        <v>134</v>
      </c>
      <c r="G58" s="65">
        <v>6949.75</v>
      </c>
      <c r="H58" s="65">
        <v>14400</v>
      </c>
      <c r="I58" s="65">
        <v>14400</v>
      </c>
      <c r="J58" s="65">
        <v>6638.5</v>
      </c>
      <c r="K58" s="65">
        <f t="shared" si="4"/>
        <v>95.521421633871725</v>
      </c>
      <c r="L58" s="65">
        <f t="shared" si="5"/>
        <v>46.100694444444443</v>
      </c>
    </row>
    <row r="59" spans="2:12" x14ac:dyDescent="0.25">
      <c r="B59" s="65"/>
      <c r="C59" s="65"/>
      <c r="D59" s="65"/>
      <c r="E59" s="65" t="s">
        <v>135</v>
      </c>
      <c r="F59" s="65" t="s">
        <v>136</v>
      </c>
      <c r="G59" s="65">
        <v>997.46</v>
      </c>
      <c r="H59" s="65">
        <v>1000</v>
      </c>
      <c r="I59" s="65">
        <v>1000</v>
      </c>
      <c r="J59" s="65">
        <v>1832.6</v>
      </c>
      <c r="K59" s="65">
        <f t="shared" si="4"/>
        <v>183.72666573095663</v>
      </c>
      <c r="L59" s="65">
        <f t="shared" si="5"/>
        <v>183.26</v>
      </c>
    </row>
    <row r="60" spans="2:12" x14ac:dyDescent="0.25">
      <c r="B60" s="65"/>
      <c r="C60" s="65"/>
      <c r="D60" s="65"/>
      <c r="E60" s="65" t="s">
        <v>137</v>
      </c>
      <c r="F60" s="65" t="s">
        <v>138</v>
      </c>
      <c r="G60" s="65">
        <v>200</v>
      </c>
      <c r="H60" s="65">
        <v>1000</v>
      </c>
      <c r="I60" s="65">
        <v>1000</v>
      </c>
      <c r="J60" s="65">
        <v>1000</v>
      </c>
      <c r="K60" s="65">
        <f t="shared" si="4"/>
        <v>500</v>
      </c>
      <c r="L60" s="65">
        <f t="shared" si="5"/>
        <v>100</v>
      </c>
    </row>
    <row r="61" spans="2:12" x14ac:dyDescent="0.25">
      <c r="B61" s="65"/>
      <c r="C61" s="65"/>
      <c r="D61" s="65"/>
      <c r="E61" s="65" t="s">
        <v>139</v>
      </c>
      <c r="F61" s="65" t="s">
        <v>140</v>
      </c>
      <c r="G61" s="65">
        <v>254.88</v>
      </c>
      <c r="H61" s="65">
        <v>1010</v>
      </c>
      <c r="I61" s="65">
        <v>1010</v>
      </c>
      <c r="J61" s="65">
        <v>254.88</v>
      </c>
      <c r="K61" s="65">
        <f t="shared" si="4"/>
        <v>100</v>
      </c>
      <c r="L61" s="65">
        <f t="shared" si="5"/>
        <v>25.235643564356437</v>
      </c>
    </row>
    <row r="62" spans="2:12" x14ac:dyDescent="0.25">
      <c r="B62" s="65"/>
      <c r="C62" s="65"/>
      <c r="D62" s="65"/>
      <c r="E62" s="65" t="s">
        <v>141</v>
      </c>
      <c r="F62" s="65" t="s">
        <v>132</v>
      </c>
      <c r="G62" s="65">
        <v>11.54</v>
      </c>
      <c r="H62" s="65">
        <v>1000</v>
      </c>
      <c r="I62" s="65">
        <v>1000</v>
      </c>
      <c r="J62" s="65">
        <v>325.58999999999997</v>
      </c>
      <c r="K62" s="65">
        <f t="shared" si="4"/>
        <v>2821.4038128249567</v>
      </c>
      <c r="L62" s="65">
        <f t="shared" si="5"/>
        <v>32.558999999999997</v>
      </c>
    </row>
    <row r="63" spans="2:12" x14ac:dyDescent="0.25">
      <c r="B63" s="64"/>
      <c r="C63" s="64" t="s">
        <v>142</v>
      </c>
      <c r="D63" s="64"/>
      <c r="E63" s="64"/>
      <c r="F63" s="64" t="s">
        <v>143</v>
      </c>
      <c r="G63" s="64">
        <f t="shared" ref="G63:J64" si="6">G64</f>
        <v>1162.44</v>
      </c>
      <c r="H63" s="64">
        <f t="shared" si="6"/>
        <v>2545</v>
      </c>
      <c r="I63" s="64">
        <f t="shared" si="6"/>
        <v>2545</v>
      </c>
      <c r="J63" s="64">
        <f t="shared" si="6"/>
        <v>1318.22</v>
      </c>
      <c r="K63" s="64">
        <f t="shared" si="4"/>
        <v>113.40112177832833</v>
      </c>
      <c r="L63" s="64">
        <f t="shared" si="5"/>
        <v>51.79646365422397</v>
      </c>
    </row>
    <row r="64" spans="2:12" x14ac:dyDescent="0.25">
      <c r="B64" s="64"/>
      <c r="C64" s="64"/>
      <c r="D64" s="64" t="s">
        <v>144</v>
      </c>
      <c r="E64" s="64"/>
      <c r="F64" s="64" t="s">
        <v>145</v>
      </c>
      <c r="G64" s="64">
        <f t="shared" si="6"/>
        <v>1162.44</v>
      </c>
      <c r="H64" s="64">
        <f t="shared" si="6"/>
        <v>2545</v>
      </c>
      <c r="I64" s="64">
        <f t="shared" si="6"/>
        <v>2545</v>
      </c>
      <c r="J64" s="64">
        <f t="shared" si="6"/>
        <v>1318.22</v>
      </c>
      <c r="K64" s="64">
        <f t="shared" si="4"/>
        <v>113.40112177832833</v>
      </c>
      <c r="L64" s="64">
        <f t="shared" si="5"/>
        <v>51.79646365422397</v>
      </c>
    </row>
    <row r="65" spans="2:12" x14ac:dyDescent="0.25">
      <c r="B65" s="65"/>
      <c r="C65" s="65"/>
      <c r="D65" s="65"/>
      <c r="E65" s="65" t="s">
        <v>146</v>
      </c>
      <c r="F65" s="65" t="s">
        <v>147</v>
      </c>
      <c r="G65" s="65">
        <v>1162.44</v>
      </c>
      <c r="H65" s="65">
        <v>2545</v>
      </c>
      <c r="I65" s="65">
        <v>2545</v>
      </c>
      <c r="J65" s="65">
        <v>1318.22</v>
      </c>
      <c r="K65" s="65">
        <f t="shared" si="4"/>
        <v>113.40112177832833</v>
      </c>
      <c r="L65" s="65">
        <f t="shared" si="5"/>
        <v>51.79646365422397</v>
      </c>
    </row>
    <row r="66" spans="2:12" x14ac:dyDescent="0.25">
      <c r="B66" s="64" t="s">
        <v>148</v>
      </c>
      <c r="C66" s="64"/>
      <c r="D66" s="64"/>
      <c r="E66" s="64"/>
      <c r="F66" s="64" t="s">
        <v>149</v>
      </c>
      <c r="G66" s="64">
        <f>G67+G73</f>
        <v>17394.559999999998</v>
      </c>
      <c r="H66" s="64">
        <f>H67+H73</f>
        <v>636250</v>
      </c>
      <c r="I66" s="64">
        <f>I67+I73</f>
        <v>636250</v>
      </c>
      <c r="J66" s="64">
        <f>J67+J73</f>
        <v>14816.119999999999</v>
      </c>
      <c r="K66" s="64">
        <f t="shared" si="4"/>
        <v>85.176744913352238</v>
      </c>
      <c r="L66" s="64">
        <f t="shared" si="5"/>
        <v>2.32866326129666</v>
      </c>
    </row>
    <row r="67" spans="2:12" x14ac:dyDescent="0.25">
      <c r="B67" s="64"/>
      <c r="C67" s="64" t="s">
        <v>150</v>
      </c>
      <c r="D67" s="64"/>
      <c r="E67" s="64"/>
      <c r="F67" s="64" t="s">
        <v>151</v>
      </c>
      <c r="G67" s="64">
        <f>G68+G71</f>
        <v>514.29999999999995</v>
      </c>
      <c r="H67" s="64">
        <f>H68+H71</f>
        <v>86250</v>
      </c>
      <c r="I67" s="64">
        <f>I68+I71</f>
        <v>86250</v>
      </c>
      <c r="J67" s="64">
        <f>J68+J71</f>
        <v>14816.119999999999</v>
      </c>
      <c r="K67" s="64">
        <f t="shared" si="4"/>
        <v>2880.8321991055805</v>
      </c>
      <c r="L67" s="64">
        <f t="shared" si="5"/>
        <v>17.178110144927537</v>
      </c>
    </row>
    <row r="68" spans="2:12" x14ac:dyDescent="0.25">
      <c r="B68" s="64"/>
      <c r="C68" s="64"/>
      <c r="D68" s="64" t="s">
        <v>152</v>
      </c>
      <c r="E68" s="64"/>
      <c r="F68" s="64" t="s">
        <v>153</v>
      </c>
      <c r="G68" s="64">
        <f>G69+G70</f>
        <v>514.29999999999995</v>
      </c>
      <c r="H68" s="64">
        <f>H69+H70</f>
        <v>36250</v>
      </c>
      <c r="I68" s="64">
        <f>I69+I70</f>
        <v>36250</v>
      </c>
      <c r="J68" s="64">
        <f>J69+J70</f>
        <v>14816.119999999999</v>
      </c>
      <c r="K68" s="64">
        <f t="shared" si="4"/>
        <v>2880.8321991055805</v>
      </c>
      <c r="L68" s="64">
        <f t="shared" si="5"/>
        <v>40.872055172413795</v>
      </c>
    </row>
    <row r="69" spans="2:12" x14ac:dyDescent="0.25">
      <c r="B69" s="65"/>
      <c r="C69" s="65"/>
      <c r="D69" s="65"/>
      <c r="E69" s="65" t="s">
        <v>154</v>
      </c>
      <c r="F69" s="65" t="s">
        <v>155</v>
      </c>
      <c r="G69" s="65">
        <v>0</v>
      </c>
      <c r="H69" s="65">
        <v>10000</v>
      </c>
      <c r="I69" s="65">
        <v>10000</v>
      </c>
      <c r="J69" s="65">
        <v>1691.12</v>
      </c>
      <c r="K69" s="65" t="e">
        <f t="shared" si="4"/>
        <v>#DIV/0!</v>
      </c>
      <c r="L69" s="65">
        <f t="shared" si="5"/>
        <v>16.911200000000001</v>
      </c>
    </row>
    <row r="70" spans="2:12" x14ac:dyDescent="0.25">
      <c r="B70" s="65"/>
      <c r="C70" s="65"/>
      <c r="D70" s="65"/>
      <c r="E70" s="65" t="s">
        <v>156</v>
      </c>
      <c r="F70" s="65" t="s">
        <v>157</v>
      </c>
      <c r="G70" s="65">
        <v>514.29999999999995</v>
      </c>
      <c r="H70" s="65">
        <v>26250</v>
      </c>
      <c r="I70" s="65">
        <v>26250</v>
      </c>
      <c r="J70" s="65">
        <v>13125</v>
      </c>
      <c r="K70" s="65">
        <f t="shared" si="4"/>
        <v>2552.0124440987752</v>
      </c>
      <c r="L70" s="65">
        <f t="shared" si="5"/>
        <v>50</v>
      </c>
    </row>
    <row r="71" spans="2:12" x14ac:dyDescent="0.25">
      <c r="B71" s="64"/>
      <c r="C71" s="64"/>
      <c r="D71" s="64" t="s">
        <v>158</v>
      </c>
      <c r="E71" s="64"/>
      <c r="F71" s="64" t="s">
        <v>159</v>
      </c>
      <c r="G71" s="64">
        <f>G72</f>
        <v>0</v>
      </c>
      <c r="H71" s="64">
        <f>H72</f>
        <v>50000</v>
      </c>
      <c r="I71" s="64">
        <f>I72</f>
        <v>50000</v>
      </c>
      <c r="J71" s="64">
        <f>J72</f>
        <v>0</v>
      </c>
      <c r="K71" s="64" t="e">
        <f t="shared" si="4"/>
        <v>#DIV/0!</v>
      </c>
      <c r="L71" s="64">
        <f t="shared" si="5"/>
        <v>0</v>
      </c>
    </row>
    <row r="72" spans="2:12" x14ac:dyDescent="0.25">
      <c r="B72" s="65"/>
      <c r="C72" s="65"/>
      <c r="D72" s="65"/>
      <c r="E72" s="65" t="s">
        <v>160</v>
      </c>
      <c r="F72" s="65" t="s">
        <v>161</v>
      </c>
      <c r="G72" s="65">
        <v>0</v>
      </c>
      <c r="H72" s="65">
        <v>50000</v>
      </c>
      <c r="I72" s="65">
        <v>50000</v>
      </c>
      <c r="J72" s="65">
        <v>0</v>
      </c>
      <c r="K72" s="65" t="e">
        <f t="shared" si="4"/>
        <v>#DIV/0!</v>
      </c>
      <c r="L72" s="65">
        <f t="shared" si="5"/>
        <v>0</v>
      </c>
    </row>
    <row r="73" spans="2:12" x14ac:dyDescent="0.25">
      <c r="B73" s="64"/>
      <c r="C73" s="64" t="s">
        <v>162</v>
      </c>
      <c r="D73" s="64"/>
      <c r="E73" s="64"/>
      <c r="F73" s="64" t="s">
        <v>163</v>
      </c>
      <c r="G73" s="64">
        <f t="shared" ref="G73:J74" si="7">G74</f>
        <v>16880.259999999998</v>
      </c>
      <c r="H73" s="64">
        <f t="shared" si="7"/>
        <v>550000</v>
      </c>
      <c r="I73" s="64">
        <f t="shared" si="7"/>
        <v>550000</v>
      </c>
      <c r="J73" s="64">
        <f t="shared" si="7"/>
        <v>0</v>
      </c>
      <c r="K73" s="64">
        <f t="shared" si="4"/>
        <v>0</v>
      </c>
      <c r="L73" s="64">
        <f t="shared" si="5"/>
        <v>0</v>
      </c>
    </row>
    <row r="74" spans="2:12" x14ac:dyDescent="0.25">
      <c r="B74" s="64"/>
      <c r="C74" s="64"/>
      <c r="D74" s="64" t="s">
        <v>164</v>
      </c>
      <c r="E74" s="64"/>
      <c r="F74" s="64" t="s">
        <v>165</v>
      </c>
      <c r="G74" s="64">
        <f t="shared" si="7"/>
        <v>16880.259999999998</v>
      </c>
      <c r="H74" s="64">
        <f t="shared" si="7"/>
        <v>550000</v>
      </c>
      <c r="I74" s="64">
        <f t="shared" si="7"/>
        <v>550000</v>
      </c>
      <c r="J74" s="64">
        <f t="shared" si="7"/>
        <v>0</v>
      </c>
      <c r="K74" s="64">
        <f t="shared" si="4"/>
        <v>0</v>
      </c>
      <c r="L74" s="64">
        <f t="shared" si="5"/>
        <v>0</v>
      </c>
    </row>
    <row r="75" spans="2:12" x14ac:dyDescent="0.25">
      <c r="B75" s="65"/>
      <c r="C75" s="65"/>
      <c r="D75" s="65"/>
      <c r="E75" s="65" t="s">
        <v>166</v>
      </c>
      <c r="F75" s="65" t="s">
        <v>165</v>
      </c>
      <c r="G75" s="65">
        <v>16880.259999999998</v>
      </c>
      <c r="H75" s="65">
        <v>550000</v>
      </c>
      <c r="I75" s="65">
        <v>550000</v>
      </c>
      <c r="J75" s="65">
        <v>0</v>
      </c>
      <c r="K75" s="65">
        <f t="shared" si="4"/>
        <v>0</v>
      </c>
      <c r="L75" s="65">
        <f t="shared" si="5"/>
        <v>0</v>
      </c>
    </row>
    <row r="76" spans="2:12" x14ac:dyDescent="0.25">
      <c r="B76" s="64"/>
      <c r="C76" s="65"/>
      <c r="D76" s="66"/>
      <c r="E76" s="67"/>
      <c r="F76" s="8"/>
      <c r="G76" s="64"/>
      <c r="H76" s="64"/>
      <c r="I76" s="64"/>
      <c r="J76" s="64"/>
      <c r="K76" s="69"/>
      <c r="L76" s="69"/>
    </row>
  </sheetData>
  <mergeCells count="7">
    <mergeCell ref="B22:F22"/>
    <mergeCell ref="B23:F23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B22" sqref="B22"/>
    </sheetView>
  </sheetViews>
  <sheetFormatPr defaultRowHeight="15" x14ac:dyDescent="0.25"/>
  <cols>
    <col min="1" max="1" width="8.85546875" style="62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0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0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25">
      <c r="B6" s="8" t="s">
        <v>39</v>
      </c>
      <c r="C6" s="70">
        <f>C7+C9</f>
        <v>1604008.5899999999</v>
      </c>
      <c r="D6" s="70">
        <f>D7+D9</f>
        <v>4198005</v>
      </c>
      <c r="E6" s="70">
        <f>E7+E9</f>
        <v>4198005</v>
      </c>
      <c r="F6" s="70">
        <f>F7+F9</f>
        <v>1871052.7999999998</v>
      </c>
      <c r="G6" s="71">
        <f t="shared" ref="G6:G15" si="0">(F6*100)/C6</f>
        <v>116.64855236217905</v>
      </c>
      <c r="H6" s="71">
        <f t="shared" ref="H6:H15" si="1">(F6*100)/E6</f>
        <v>44.570046962783508</v>
      </c>
    </row>
    <row r="7" spans="1:8" x14ac:dyDescent="0.25">
      <c r="A7"/>
      <c r="B7" s="8" t="s">
        <v>167</v>
      </c>
      <c r="C7" s="70">
        <f>C8</f>
        <v>1598767.64</v>
      </c>
      <c r="D7" s="70">
        <f>D8</f>
        <v>4188005</v>
      </c>
      <c r="E7" s="70">
        <f>E8</f>
        <v>4188005</v>
      </c>
      <c r="F7" s="70">
        <f>F8</f>
        <v>1869287.13</v>
      </c>
      <c r="G7" s="71">
        <f t="shared" si="0"/>
        <v>116.92050071766528</v>
      </c>
      <c r="H7" s="71">
        <f t="shared" si="1"/>
        <v>44.63430989218017</v>
      </c>
    </row>
    <row r="8" spans="1:8" x14ac:dyDescent="0.25">
      <c r="A8"/>
      <c r="B8" s="16" t="s">
        <v>168</v>
      </c>
      <c r="C8" s="72">
        <v>1598767.64</v>
      </c>
      <c r="D8" s="72">
        <v>4188005</v>
      </c>
      <c r="E8" s="72">
        <v>4188005</v>
      </c>
      <c r="F8" s="73">
        <v>1869287.13</v>
      </c>
      <c r="G8" s="69">
        <f t="shared" si="0"/>
        <v>116.92050071766528</v>
      </c>
      <c r="H8" s="69">
        <f t="shared" si="1"/>
        <v>44.63430989218017</v>
      </c>
    </row>
    <row r="9" spans="1:8" x14ac:dyDescent="0.25">
      <c r="A9"/>
      <c r="B9" s="8" t="s">
        <v>169</v>
      </c>
      <c r="C9" s="70">
        <f>C10</f>
        <v>5240.95</v>
      </c>
      <c r="D9" s="70">
        <f>D10</f>
        <v>10000</v>
      </c>
      <c r="E9" s="70">
        <f>E10</f>
        <v>10000</v>
      </c>
      <c r="F9" s="70">
        <f>F10</f>
        <v>1765.67</v>
      </c>
      <c r="G9" s="71">
        <f t="shared" si="0"/>
        <v>33.689884467510666</v>
      </c>
      <c r="H9" s="71">
        <f t="shared" si="1"/>
        <v>17.656700000000001</v>
      </c>
    </row>
    <row r="10" spans="1:8" x14ac:dyDescent="0.25">
      <c r="A10"/>
      <c r="B10" s="16" t="s">
        <v>170</v>
      </c>
      <c r="C10" s="72">
        <v>5240.95</v>
      </c>
      <c r="D10" s="72">
        <v>10000</v>
      </c>
      <c r="E10" s="72">
        <v>10000</v>
      </c>
      <c r="F10" s="73">
        <v>1765.67</v>
      </c>
      <c r="G10" s="69">
        <f t="shared" si="0"/>
        <v>33.689884467510666</v>
      </c>
      <c r="H10" s="69">
        <f t="shared" si="1"/>
        <v>17.656700000000001</v>
      </c>
    </row>
    <row r="11" spans="1:8" x14ac:dyDescent="0.25">
      <c r="B11" s="8" t="s">
        <v>32</v>
      </c>
      <c r="C11" s="74">
        <f>C12+C14</f>
        <v>1602256.75</v>
      </c>
      <c r="D11" s="74">
        <f>D12+D14</f>
        <v>4198005</v>
      </c>
      <c r="E11" s="74">
        <f>E12+E14</f>
        <v>4198005</v>
      </c>
      <c r="F11" s="74">
        <f>F12+F14</f>
        <v>1870281.5999999999</v>
      </c>
      <c r="G11" s="71">
        <f t="shared" si="0"/>
        <v>116.72795886177418</v>
      </c>
      <c r="H11" s="71">
        <f t="shared" si="1"/>
        <v>44.551676331971976</v>
      </c>
    </row>
    <row r="12" spans="1:8" x14ac:dyDescent="0.25">
      <c r="A12"/>
      <c r="B12" s="8" t="s">
        <v>167</v>
      </c>
      <c r="C12" s="74">
        <f>C13</f>
        <v>1598767.64</v>
      </c>
      <c r="D12" s="74">
        <f>D13</f>
        <v>4188005</v>
      </c>
      <c r="E12" s="74">
        <f>E13</f>
        <v>4188005</v>
      </c>
      <c r="F12" s="74">
        <f>F13</f>
        <v>1869287.13</v>
      </c>
      <c r="G12" s="71">
        <f t="shared" si="0"/>
        <v>116.92050071766528</v>
      </c>
      <c r="H12" s="71">
        <f t="shared" si="1"/>
        <v>44.63430989218017</v>
      </c>
    </row>
    <row r="13" spans="1:8" x14ac:dyDescent="0.25">
      <c r="A13"/>
      <c r="B13" s="16" t="s">
        <v>168</v>
      </c>
      <c r="C13" s="72">
        <v>1598767.64</v>
      </c>
      <c r="D13" s="72">
        <v>4188005</v>
      </c>
      <c r="E13" s="75">
        <v>4188005</v>
      </c>
      <c r="F13" s="73">
        <v>1869287.13</v>
      </c>
      <c r="G13" s="69">
        <f t="shared" si="0"/>
        <v>116.92050071766528</v>
      </c>
      <c r="H13" s="69">
        <f t="shared" si="1"/>
        <v>44.63430989218017</v>
      </c>
    </row>
    <row r="14" spans="1:8" x14ac:dyDescent="0.25">
      <c r="A14"/>
      <c r="B14" s="8" t="s">
        <v>169</v>
      </c>
      <c r="C14" s="74">
        <f>C15</f>
        <v>3489.11</v>
      </c>
      <c r="D14" s="74">
        <f>D15</f>
        <v>10000</v>
      </c>
      <c r="E14" s="74">
        <f>E15</f>
        <v>10000</v>
      </c>
      <c r="F14" s="74">
        <f>F15</f>
        <v>994.47</v>
      </c>
      <c r="G14" s="71">
        <f t="shared" si="0"/>
        <v>28.502110853484126</v>
      </c>
      <c r="H14" s="71">
        <f t="shared" si="1"/>
        <v>9.9446999999999992</v>
      </c>
    </row>
    <row r="15" spans="1:8" x14ac:dyDescent="0.25">
      <c r="A15"/>
      <c r="B15" s="16" t="s">
        <v>170</v>
      </c>
      <c r="C15" s="72">
        <v>3489.11</v>
      </c>
      <c r="D15" s="72">
        <v>10000</v>
      </c>
      <c r="E15" s="75">
        <v>10000</v>
      </c>
      <c r="F15" s="73">
        <v>994.47</v>
      </c>
      <c r="G15" s="69">
        <f t="shared" si="0"/>
        <v>28.502110853484126</v>
      </c>
      <c r="H15" s="69">
        <f t="shared" si="1"/>
        <v>9.9446999999999992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9" sqref="F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4">
        <f t="shared" ref="C6:F7" si="0">C7</f>
        <v>1602256.75</v>
      </c>
      <c r="D6" s="74">
        <f t="shared" si="0"/>
        <v>4198005</v>
      </c>
      <c r="E6" s="74">
        <f t="shared" si="0"/>
        <v>4198005</v>
      </c>
      <c r="F6" s="74">
        <f t="shared" si="0"/>
        <v>1870281.6</v>
      </c>
      <c r="G6" s="69">
        <f>(F6*100)/C6</f>
        <v>116.72795886177418</v>
      </c>
      <c r="H6" s="69">
        <f>(F6*100)/E6</f>
        <v>44.551676331971976</v>
      </c>
    </row>
    <row r="7" spans="2:8" x14ac:dyDescent="0.25">
      <c r="B7" s="8" t="s">
        <v>171</v>
      </c>
      <c r="C7" s="74">
        <f t="shared" si="0"/>
        <v>1602256.75</v>
      </c>
      <c r="D7" s="74">
        <f t="shared" si="0"/>
        <v>4198005</v>
      </c>
      <c r="E7" s="74">
        <f t="shared" si="0"/>
        <v>4198005</v>
      </c>
      <c r="F7" s="74">
        <f t="shared" si="0"/>
        <v>1870281.6</v>
      </c>
      <c r="G7" s="69">
        <f>(F7*100)/C7</f>
        <v>116.72795886177418</v>
      </c>
      <c r="H7" s="69">
        <f>(F7*100)/E7</f>
        <v>44.551676331971976</v>
      </c>
    </row>
    <row r="8" spans="2:8" x14ac:dyDescent="0.25">
      <c r="B8" s="11" t="s">
        <v>172</v>
      </c>
      <c r="C8" s="72">
        <v>1602256.75</v>
      </c>
      <c r="D8" s="72">
        <v>4198005</v>
      </c>
      <c r="E8" s="72">
        <v>4198005</v>
      </c>
      <c r="F8" s="73">
        <v>1870281.6</v>
      </c>
      <c r="G8" s="69">
        <f>(F8*100)/C8</f>
        <v>116.72795886177418</v>
      </c>
      <c r="H8" s="69">
        <f>(F8*100)/E8</f>
        <v>44.551676331971976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4"/>
      <c r="H9" s="74"/>
      <c r="I9" s="74"/>
      <c r="J9" s="74"/>
      <c r="K9" s="68"/>
      <c r="L9" s="68"/>
    </row>
    <row r="10" spans="2:12" x14ac:dyDescent="0.25">
      <c r="B10" s="10"/>
      <c r="C10" s="10"/>
      <c r="D10" s="10"/>
      <c r="E10" s="10"/>
      <c r="F10" s="13"/>
      <c r="G10" s="74"/>
      <c r="H10" s="74"/>
      <c r="I10" s="74"/>
      <c r="J10" s="74"/>
      <c r="K10" s="68"/>
      <c r="L10" s="68"/>
    </row>
    <row r="11" spans="2:12" x14ac:dyDescent="0.25">
      <c r="B11" s="9"/>
      <c r="C11" s="9"/>
      <c r="D11" s="9"/>
      <c r="E11" s="9"/>
      <c r="F11" s="12"/>
      <c r="G11" s="74"/>
      <c r="H11" s="74"/>
      <c r="I11" s="74"/>
      <c r="J11" s="74"/>
      <c r="K11" s="68"/>
      <c r="L11" s="68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4"/>
      <c r="D6" s="74"/>
      <c r="E6" s="74"/>
      <c r="F6" s="74"/>
      <c r="G6" s="68"/>
      <c r="H6" s="68"/>
    </row>
    <row r="7" spans="2:8" x14ac:dyDescent="0.25">
      <c r="B7" s="8"/>
      <c r="C7" s="74"/>
      <c r="D7" s="74"/>
      <c r="E7" s="74"/>
      <c r="F7" s="74"/>
      <c r="G7" s="68"/>
      <c r="H7" s="68"/>
    </row>
    <row r="8" spans="2:8" x14ac:dyDescent="0.25">
      <c r="B8" s="16"/>
      <c r="C8" s="72"/>
      <c r="D8" s="72"/>
      <c r="E8" s="72"/>
      <c r="F8" s="73"/>
      <c r="G8" s="69"/>
      <c r="H8" s="69"/>
    </row>
    <row r="9" spans="2:8" x14ac:dyDescent="0.25">
      <c r="B9" s="17"/>
      <c r="C9" s="72"/>
      <c r="D9" s="72"/>
      <c r="E9" s="75"/>
      <c r="F9" s="73"/>
      <c r="G9" s="69"/>
      <c r="H9" s="69"/>
    </row>
    <row r="10" spans="2:8" x14ac:dyDescent="0.25">
      <c r="B10" s="8" t="s">
        <v>40</v>
      </c>
      <c r="C10" s="74"/>
      <c r="D10" s="74"/>
      <c r="E10" s="74"/>
      <c r="F10" s="74"/>
      <c r="G10" s="68"/>
      <c r="H10" s="68"/>
    </row>
    <row r="11" spans="2:8" x14ac:dyDescent="0.25">
      <c r="B11" s="8"/>
      <c r="C11" s="74"/>
      <c r="D11" s="74"/>
      <c r="E11" s="74"/>
      <c r="F11" s="74"/>
      <c r="G11" s="68"/>
      <c r="H11" s="68"/>
    </row>
    <row r="12" spans="2:8" x14ac:dyDescent="0.25">
      <c r="B12" s="16"/>
      <c r="C12" s="72"/>
      <c r="D12" s="72"/>
      <c r="E12" s="75"/>
      <c r="F12" s="73"/>
      <c r="G12" s="69"/>
      <c r="H12" s="69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J7936"/>
  <sheetViews>
    <sheetView topLeftCell="A9" zoomScaleNormal="100" workbookViewId="0">
      <selection activeCell="L16" sqref="L16"/>
    </sheetView>
  </sheetViews>
  <sheetFormatPr defaultRowHeight="12.75" x14ac:dyDescent="0.2"/>
  <cols>
    <col min="1" max="1" width="16.28515625" style="57" customWidth="1"/>
    <col min="2" max="2" width="51.5703125" style="58" customWidth="1"/>
    <col min="3" max="3" width="20.28515625" style="58" customWidth="1"/>
    <col min="4" max="4" width="23.140625" style="39" customWidth="1"/>
    <col min="5" max="5" width="15.85546875" style="39" customWidth="1"/>
    <col min="6" max="9" width="9.140625" style="39"/>
    <col min="10" max="10" width="11.7109375" style="39" bestFit="1" customWidth="1"/>
    <col min="11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10" ht="19.5" customHeight="1" x14ac:dyDescent="0.2">
      <c r="A1" s="37" t="s">
        <v>33</v>
      </c>
      <c r="B1" s="38" t="s">
        <v>173</v>
      </c>
      <c r="C1" s="39"/>
    </row>
    <row r="2" spans="1:10" ht="15" customHeight="1" x14ac:dyDescent="0.2">
      <c r="A2" s="40" t="s">
        <v>34</v>
      </c>
      <c r="B2" s="41" t="s">
        <v>174</v>
      </c>
      <c r="C2" s="39"/>
    </row>
    <row r="3" spans="1:10" ht="43.5" customHeight="1" x14ac:dyDescent="0.2">
      <c r="A3" s="42" t="s">
        <v>35</v>
      </c>
      <c r="B3" s="37" t="s">
        <v>175</v>
      </c>
      <c r="C3" s="39"/>
    </row>
    <row r="4" spans="1:10" x14ac:dyDescent="0.2">
      <c r="A4" s="42" t="s">
        <v>36</v>
      </c>
      <c r="B4" s="43" t="s">
        <v>176</v>
      </c>
      <c r="C4" s="39"/>
    </row>
    <row r="5" spans="1:10" x14ac:dyDescent="0.2">
      <c r="A5" s="44"/>
      <c r="B5" s="45"/>
      <c r="C5" s="39"/>
    </row>
    <row r="6" spans="1:10" x14ac:dyDescent="0.2">
      <c r="A6" s="44" t="s">
        <v>37</v>
      </c>
      <c r="B6" s="45"/>
      <c r="C6" s="39"/>
    </row>
    <row r="7" spans="1:10" x14ac:dyDescent="0.2">
      <c r="A7" s="46" t="s">
        <v>177</v>
      </c>
      <c r="B7" s="45"/>
      <c r="C7" s="76">
        <f>C11+C52</f>
        <v>4188005</v>
      </c>
      <c r="D7" s="76">
        <f>D11+D52</f>
        <v>4188005</v>
      </c>
      <c r="E7" s="76">
        <f>E11+E52</f>
        <v>1869287.1300000001</v>
      </c>
      <c r="F7" s="76">
        <f>(E7*100)/D7</f>
        <v>44.63430989218017</v>
      </c>
    </row>
    <row r="8" spans="1:10" x14ac:dyDescent="0.2">
      <c r="A8" s="46" t="s">
        <v>70</v>
      </c>
      <c r="B8" s="45"/>
      <c r="C8" s="76">
        <f>C69</f>
        <v>10000</v>
      </c>
      <c r="D8" s="76">
        <f>D69</f>
        <v>10000</v>
      </c>
      <c r="E8" s="76">
        <f>E69</f>
        <v>994.47</v>
      </c>
      <c r="F8" s="76">
        <f>(E8*100)/D8</f>
        <v>9.9446999999999992</v>
      </c>
    </row>
    <row r="9" spans="1:10" s="56" customFormat="1" x14ac:dyDescent="0.2">
      <c r="J9" s="94">
        <f>E7+E8</f>
        <v>1870281.6</v>
      </c>
    </row>
    <row r="10" spans="1:10" ht="38.25" x14ac:dyDescent="0.2">
      <c r="A10" s="46" t="s">
        <v>178</v>
      </c>
      <c r="B10" s="46" t="s">
        <v>179</v>
      </c>
      <c r="C10" s="46" t="s">
        <v>43</v>
      </c>
      <c r="D10" s="46" t="s">
        <v>180</v>
      </c>
      <c r="E10" s="46" t="s">
        <v>181</v>
      </c>
      <c r="F10" s="46" t="s">
        <v>182</v>
      </c>
    </row>
    <row r="11" spans="1:10" x14ac:dyDescent="0.2">
      <c r="A11" s="48" t="s">
        <v>68</v>
      </c>
      <c r="B11" s="49" t="s">
        <v>69</v>
      </c>
      <c r="C11" s="79">
        <f>C12+C22+C49</f>
        <v>3551755</v>
      </c>
      <c r="D11" s="79">
        <f>D12+D22+D49</f>
        <v>3551755</v>
      </c>
      <c r="E11" s="79">
        <f>E12+E22+E49</f>
        <v>1854471.01</v>
      </c>
      <c r="F11" s="80">
        <f>(E11*100)/D11</f>
        <v>52.212807752787</v>
      </c>
    </row>
    <row r="12" spans="1:10" x14ac:dyDescent="0.2">
      <c r="A12" s="50" t="s">
        <v>70</v>
      </c>
      <c r="B12" s="51" t="s">
        <v>71</v>
      </c>
      <c r="C12" s="81">
        <f>C13+C17+C19</f>
        <v>2626106</v>
      </c>
      <c r="D12" s="81">
        <f>D13+D17+D19</f>
        <v>2626106</v>
      </c>
      <c r="E12" s="81">
        <f>E13+E17+E19</f>
        <v>1494060.12</v>
      </c>
      <c r="F12" s="80">
        <f>(E12*100)/D12</f>
        <v>56.892605248988424</v>
      </c>
    </row>
    <row r="13" spans="1:10" x14ac:dyDescent="0.2">
      <c r="A13" s="52" t="s">
        <v>72</v>
      </c>
      <c r="B13" s="53" t="s">
        <v>73</v>
      </c>
      <c r="C13" s="82">
        <f>C14+C15+C16</f>
        <v>1816554</v>
      </c>
      <c r="D13" s="82">
        <f>D14+D15+D16</f>
        <v>1816554</v>
      </c>
      <c r="E13" s="82">
        <f>E14+E15+E16</f>
        <v>1122761.76</v>
      </c>
      <c r="F13" s="82">
        <f>(E13*100)/D13</f>
        <v>61.807232815539756</v>
      </c>
    </row>
    <row r="14" spans="1:10" x14ac:dyDescent="0.2">
      <c r="A14" s="54" t="s">
        <v>74</v>
      </c>
      <c r="B14" s="55" t="s">
        <v>75</v>
      </c>
      <c r="C14" s="83">
        <v>1705554</v>
      </c>
      <c r="D14" s="83">
        <v>1705554</v>
      </c>
      <c r="E14" s="83">
        <v>1034744.68</v>
      </c>
      <c r="F14" s="83"/>
    </row>
    <row r="15" spans="1:10" x14ac:dyDescent="0.2">
      <c r="A15" s="54" t="s">
        <v>76</v>
      </c>
      <c r="B15" s="55" t="s">
        <v>77</v>
      </c>
      <c r="C15" s="83">
        <v>110000</v>
      </c>
      <c r="D15" s="83">
        <v>110000</v>
      </c>
      <c r="E15" s="83">
        <v>88017.08</v>
      </c>
      <c r="F15" s="83"/>
    </row>
    <row r="16" spans="1:10" x14ac:dyDescent="0.2">
      <c r="A16" s="54" t="s">
        <v>78</v>
      </c>
      <c r="B16" s="55" t="s">
        <v>79</v>
      </c>
      <c r="C16" s="83">
        <v>1000</v>
      </c>
      <c r="D16" s="83">
        <v>1000</v>
      </c>
      <c r="E16" s="83">
        <v>0</v>
      </c>
      <c r="F16" s="83"/>
    </row>
    <row r="17" spans="1:6" x14ac:dyDescent="0.2">
      <c r="A17" s="52" t="s">
        <v>80</v>
      </c>
      <c r="B17" s="53" t="s">
        <v>81</v>
      </c>
      <c r="C17" s="82">
        <f>C18</f>
        <v>212000</v>
      </c>
      <c r="D17" s="82">
        <f>D18</f>
        <v>212000</v>
      </c>
      <c r="E17" s="82">
        <f>E18</f>
        <v>64274.04</v>
      </c>
      <c r="F17" s="82">
        <f>(E17*100)/D17</f>
        <v>30.317943396226415</v>
      </c>
    </row>
    <row r="18" spans="1:6" x14ac:dyDescent="0.2">
      <c r="A18" s="54" t="s">
        <v>82</v>
      </c>
      <c r="B18" s="55" t="s">
        <v>81</v>
      </c>
      <c r="C18" s="83">
        <v>212000</v>
      </c>
      <c r="D18" s="83">
        <v>212000</v>
      </c>
      <c r="E18" s="83">
        <v>64274.04</v>
      </c>
      <c r="F18" s="83"/>
    </row>
    <row r="19" spans="1:6" x14ac:dyDescent="0.2">
      <c r="A19" s="52" t="s">
        <v>83</v>
      </c>
      <c r="B19" s="53" t="s">
        <v>84</v>
      </c>
      <c r="C19" s="82">
        <f>C20+C21</f>
        <v>597552</v>
      </c>
      <c r="D19" s="82">
        <f>D20+D21</f>
        <v>597552</v>
      </c>
      <c r="E19" s="82">
        <f>E20+E21</f>
        <v>307024.32</v>
      </c>
      <c r="F19" s="82">
        <f>(E19*100)/D19</f>
        <v>51.380351835488796</v>
      </c>
    </row>
    <row r="20" spans="1:6" x14ac:dyDescent="0.2">
      <c r="A20" s="54" t="s">
        <v>85</v>
      </c>
      <c r="B20" s="55" t="s">
        <v>86</v>
      </c>
      <c r="C20" s="83">
        <v>290000</v>
      </c>
      <c r="D20" s="83">
        <v>290000</v>
      </c>
      <c r="E20" s="83">
        <v>125636.9</v>
      </c>
      <c r="F20" s="83"/>
    </row>
    <row r="21" spans="1:6" x14ac:dyDescent="0.2">
      <c r="A21" s="54" t="s">
        <v>87</v>
      </c>
      <c r="B21" s="55" t="s">
        <v>88</v>
      </c>
      <c r="C21" s="83">
        <v>307552</v>
      </c>
      <c r="D21" s="83">
        <v>307552</v>
      </c>
      <c r="E21" s="83">
        <v>181387.42</v>
      </c>
      <c r="F21" s="83"/>
    </row>
    <row r="22" spans="1:6" x14ac:dyDescent="0.2">
      <c r="A22" s="50" t="s">
        <v>89</v>
      </c>
      <c r="B22" s="51" t="s">
        <v>90</v>
      </c>
      <c r="C22" s="81">
        <f>C23+C27+C34+C43</f>
        <v>923104</v>
      </c>
      <c r="D22" s="81">
        <f>D23+D27+D34+D43</f>
        <v>923104</v>
      </c>
      <c r="E22" s="81">
        <f>E23+E27+E34+E43</f>
        <v>359092.67000000004</v>
      </c>
      <c r="F22" s="80">
        <f>(E22*100)/D22</f>
        <v>38.900564833431559</v>
      </c>
    </row>
    <row r="23" spans="1:6" x14ac:dyDescent="0.2">
      <c r="A23" s="52" t="s">
        <v>91</v>
      </c>
      <c r="B23" s="53" t="s">
        <v>92</v>
      </c>
      <c r="C23" s="82">
        <f>C24+C25+C26</f>
        <v>223000</v>
      </c>
      <c r="D23" s="82">
        <f>D24+D25+D26</f>
        <v>223000</v>
      </c>
      <c r="E23" s="82">
        <f>E24+E25+E26</f>
        <v>56653.119999999995</v>
      </c>
      <c r="F23" s="82">
        <f>(E23*100)/D23</f>
        <v>25.404986547085201</v>
      </c>
    </row>
    <row r="24" spans="1:6" x14ac:dyDescent="0.2">
      <c r="A24" s="54" t="s">
        <v>93</v>
      </c>
      <c r="B24" s="55" t="s">
        <v>94</v>
      </c>
      <c r="C24" s="83">
        <v>4000</v>
      </c>
      <c r="D24" s="83">
        <v>4000</v>
      </c>
      <c r="E24" s="83">
        <v>830.39</v>
      </c>
      <c r="F24" s="83"/>
    </row>
    <row r="25" spans="1:6" ht="25.5" x14ac:dyDescent="0.2">
      <c r="A25" s="54" t="s">
        <v>95</v>
      </c>
      <c r="B25" s="55" t="s">
        <v>96</v>
      </c>
      <c r="C25" s="83">
        <v>217000</v>
      </c>
      <c r="D25" s="83">
        <v>217000</v>
      </c>
      <c r="E25" s="83">
        <v>53991.03</v>
      </c>
      <c r="F25" s="83"/>
    </row>
    <row r="26" spans="1:6" x14ac:dyDescent="0.2">
      <c r="A26" s="54" t="s">
        <v>97</v>
      </c>
      <c r="B26" s="55" t="s">
        <v>98</v>
      </c>
      <c r="C26" s="83">
        <v>2000</v>
      </c>
      <c r="D26" s="83">
        <v>2000</v>
      </c>
      <c r="E26" s="83">
        <v>1831.7</v>
      </c>
      <c r="F26" s="83"/>
    </row>
    <row r="27" spans="1:6" x14ac:dyDescent="0.2">
      <c r="A27" s="52" t="s">
        <v>99</v>
      </c>
      <c r="B27" s="53" t="s">
        <v>100</v>
      </c>
      <c r="C27" s="82">
        <f>C28+C29+C30+C31+C32+C33</f>
        <v>594448</v>
      </c>
      <c r="D27" s="82">
        <f>D28+D29+D30+D31+D32+D33</f>
        <v>594448</v>
      </c>
      <c r="E27" s="82">
        <f>E28+E29+E30+E31+E32+E33</f>
        <v>214172.18000000002</v>
      </c>
      <c r="F27" s="82">
        <f>(E27*100)/D27</f>
        <v>36.02874936075149</v>
      </c>
    </row>
    <row r="28" spans="1:6" x14ac:dyDescent="0.2">
      <c r="A28" s="54" t="s">
        <v>101</v>
      </c>
      <c r="B28" s="55" t="s">
        <v>102</v>
      </c>
      <c r="C28" s="83">
        <v>74788</v>
      </c>
      <c r="D28" s="83">
        <v>74788</v>
      </c>
      <c r="E28" s="83">
        <v>19771.88</v>
      </c>
      <c r="F28" s="83"/>
    </row>
    <row r="29" spans="1:6" x14ac:dyDescent="0.2">
      <c r="A29" s="54" t="s">
        <v>103</v>
      </c>
      <c r="B29" s="55" t="s">
        <v>104</v>
      </c>
      <c r="C29" s="83">
        <v>312660</v>
      </c>
      <c r="D29" s="83">
        <v>312660</v>
      </c>
      <c r="E29" s="83">
        <v>138187.98000000001</v>
      </c>
      <c r="F29" s="83"/>
    </row>
    <row r="30" spans="1:6" x14ac:dyDescent="0.2">
      <c r="A30" s="54" t="s">
        <v>105</v>
      </c>
      <c r="B30" s="55" t="s">
        <v>106</v>
      </c>
      <c r="C30" s="83">
        <v>155000</v>
      </c>
      <c r="D30" s="83">
        <v>155000</v>
      </c>
      <c r="E30" s="83">
        <v>49018.42</v>
      </c>
      <c r="F30" s="83"/>
    </row>
    <row r="31" spans="1:6" x14ac:dyDescent="0.2">
      <c r="A31" s="54" t="s">
        <v>107</v>
      </c>
      <c r="B31" s="55" t="s">
        <v>108</v>
      </c>
      <c r="C31" s="83">
        <v>35000</v>
      </c>
      <c r="D31" s="83">
        <v>35000</v>
      </c>
      <c r="E31" s="83">
        <v>2230.0700000000002</v>
      </c>
      <c r="F31" s="83"/>
    </row>
    <row r="32" spans="1:6" x14ac:dyDescent="0.2">
      <c r="A32" s="54" t="s">
        <v>109</v>
      </c>
      <c r="B32" s="55" t="s">
        <v>110</v>
      </c>
      <c r="C32" s="83">
        <v>15000</v>
      </c>
      <c r="D32" s="83">
        <v>15000</v>
      </c>
      <c r="E32" s="83">
        <v>4750.08</v>
      </c>
      <c r="F32" s="83"/>
    </row>
    <row r="33" spans="1:6" x14ac:dyDescent="0.2">
      <c r="A33" s="54" t="s">
        <v>111</v>
      </c>
      <c r="B33" s="55" t="s">
        <v>112</v>
      </c>
      <c r="C33" s="83">
        <v>2000</v>
      </c>
      <c r="D33" s="83">
        <v>2000</v>
      </c>
      <c r="E33" s="83">
        <v>213.75</v>
      </c>
      <c r="F33" s="83"/>
    </row>
    <row r="34" spans="1:6" x14ac:dyDescent="0.2">
      <c r="A34" s="52" t="s">
        <v>113</v>
      </c>
      <c r="B34" s="53" t="s">
        <v>114</v>
      </c>
      <c r="C34" s="82">
        <f>C35+C36+C37+C38+C39+C40+C41+C42</f>
        <v>87246</v>
      </c>
      <c r="D34" s="82">
        <f>D35+D36+D37+D38+D39+D40+D41+D42</f>
        <v>87246</v>
      </c>
      <c r="E34" s="82">
        <f>E35+E36+E37+E38+E39+E40+E41+E42</f>
        <v>78215.799999999988</v>
      </c>
      <c r="F34" s="82">
        <f>(E34*100)/D34</f>
        <v>89.649726061939788</v>
      </c>
    </row>
    <row r="35" spans="1:6" x14ac:dyDescent="0.2">
      <c r="A35" s="54" t="s">
        <v>115</v>
      </c>
      <c r="B35" s="55" t="s">
        <v>116</v>
      </c>
      <c r="C35" s="83">
        <v>7000</v>
      </c>
      <c r="D35" s="83">
        <v>7000</v>
      </c>
      <c r="E35" s="83">
        <v>5592.46</v>
      </c>
      <c r="F35" s="83"/>
    </row>
    <row r="36" spans="1:6" x14ac:dyDescent="0.2">
      <c r="A36" s="54" t="s">
        <v>117</v>
      </c>
      <c r="B36" s="55" t="s">
        <v>118</v>
      </c>
      <c r="C36" s="83">
        <v>10000</v>
      </c>
      <c r="D36" s="83">
        <v>10000</v>
      </c>
      <c r="E36" s="83">
        <v>16652.78</v>
      </c>
      <c r="F36" s="83"/>
    </row>
    <row r="37" spans="1:6" x14ac:dyDescent="0.2">
      <c r="A37" s="54" t="s">
        <v>119</v>
      </c>
      <c r="B37" s="55" t="s">
        <v>120</v>
      </c>
      <c r="C37" s="83">
        <v>10000</v>
      </c>
      <c r="D37" s="83">
        <v>10000</v>
      </c>
      <c r="E37" s="83">
        <v>1959.35</v>
      </c>
      <c r="F37" s="83"/>
    </row>
    <row r="38" spans="1:6" x14ac:dyDescent="0.2">
      <c r="A38" s="54" t="s">
        <v>121</v>
      </c>
      <c r="B38" s="55" t="s">
        <v>122</v>
      </c>
      <c r="C38" s="83">
        <v>20000</v>
      </c>
      <c r="D38" s="83">
        <v>20000</v>
      </c>
      <c r="E38" s="83">
        <v>33757.53</v>
      </c>
      <c r="F38" s="83"/>
    </row>
    <row r="39" spans="1:6" x14ac:dyDescent="0.2">
      <c r="A39" s="54" t="s">
        <v>123</v>
      </c>
      <c r="B39" s="55" t="s">
        <v>124</v>
      </c>
      <c r="C39" s="83">
        <v>5000</v>
      </c>
      <c r="D39" s="83">
        <v>5000</v>
      </c>
      <c r="E39" s="83">
        <v>1427.37</v>
      </c>
      <c r="F39" s="83"/>
    </row>
    <row r="40" spans="1:6" x14ac:dyDescent="0.2">
      <c r="A40" s="54" t="s">
        <v>125</v>
      </c>
      <c r="B40" s="55" t="s">
        <v>126</v>
      </c>
      <c r="C40" s="83">
        <v>10000</v>
      </c>
      <c r="D40" s="83">
        <v>10000</v>
      </c>
      <c r="E40" s="83">
        <v>7357.37</v>
      </c>
      <c r="F40" s="83"/>
    </row>
    <row r="41" spans="1:6" x14ac:dyDescent="0.2">
      <c r="A41" s="54" t="s">
        <v>127</v>
      </c>
      <c r="B41" s="55" t="s">
        <v>128</v>
      </c>
      <c r="C41" s="83">
        <v>20000</v>
      </c>
      <c r="D41" s="83">
        <v>20000</v>
      </c>
      <c r="E41" s="83">
        <v>9693.76</v>
      </c>
      <c r="F41" s="83"/>
    </row>
    <row r="42" spans="1:6" x14ac:dyDescent="0.2">
      <c r="A42" s="54" t="s">
        <v>129</v>
      </c>
      <c r="B42" s="55" t="s">
        <v>130</v>
      </c>
      <c r="C42" s="83">
        <v>5246</v>
      </c>
      <c r="D42" s="83">
        <v>5246</v>
      </c>
      <c r="E42" s="83">
        <v>1775.18</v>
      </c>
      <c r="F42" s="83"/>
    </row>
    <row r="43" spans="1:6" x14ac:dyDescent="0.2">
      <c r="A43" s="52" t="s">
        <v>131</v>
      </c>
      <c r="B43" s="53" t="s">
        <v>132</v>
      </c>
      <c r="C43" s="82">
        <f>C44+C45+C46+C47+C48</f>
        <v>18410</v>
      </c>
      <c r="D43" s="82">
        <f>D44+D45+D46+D47+D48</f>
        <v>18410</v>
      </c>
      <c r="E43" s="82">
        <f>E44+E45+E46+E47+E48</f>
        <v>10051.57</v>
      </c>
      <c r="F43" s="82">
        <f>(E43*100)/D43</f>
        <v>54.598424769147201</v>
      </c>
    </row>
    <row r="44" spans="1:6" x14ac:dyDescent="0.2">
      <c r="A44" s="54" t="s">
        <v>133</v>
      </c>
      <c r="B44" s="55" t="s">
        <v>134</v>
      </c>
      <c r="C44" s="83">
        <v>14400</v>
      </c>
      <c r="D44" s="83">
        <v>14400</v>
      </c>
      <c r="E44" s="83">
        <v>6638.5</v>
      </c>
      <c r="F44" s="83"/>
    </row>
    <row r="45" spans="1:6" x14ac:dyDescent="0.2">
      <c r="A45" s="54" t="s">
        <v>135</v>
      </c>
      <c r="B45" s="55" t="s">
        <v>136</v>
      </c>
      <c r="C45" s="83">
        <v>1000</v>
      </c>
      <c r="D45" s="83">
        <v>1000</v>
      </c>
      <c r="E45" s="83">
        <v>1832.6</v>
      </c>
      <c r="F45" s="83"/>
    </row>
    <row r="46" spans="1:6" x14ac:dyDescent="0.2">
      <c r="A46" s="54" t="s">
        <v>137</v>
      </c>
      <c r="B46" s="55" t="s">
        <v>138</v>
      </c>
      <c r="C46" s="83">
        <v>1000</v>
      </c>
      <c r="D46" s="83">
        <v>1000</v>
      </c>
      <c r="E46" s="83">
        <v>1000</v>
      </c>
      <c r="F46" s="83"/>
    </row>
    <row r="47" spans="1:6" x14ac:dyDescent="0.2">
      <c r="A47" s="54" t="s">
        <v>139</v>
      </c>
      <c r="B47" s="55" t="s">
        <v>140</v>
      </c>
      <c r="C47" s="83">
        <v>1010</v>
      </c>
      <c r="D47" s="83">
        <v>1010</v>
      </c>
      <c r="E47" s="83">
        <v>254.88</v>
      </c>
      <c r="F47" s="83"/>
    </row>
    <row r="48" spans="1:6" x14ac:dyDescent="0.2">
      <c r="A48" s="54" t="s">
        <v>141</v>
      </c>
      <c r="B48" s="55" t="s">
        <v>132</v>
      </c>
      <c r="C48" s="83">
        <v>1000</v>
      </c>
      <c r="D48" s="83">
        <v>1000</v>
      </c>
      <c r="E48" s="83">
        <v>325.58999999999997</v>
      </c>
      <c r="F48" s="83"/>
    </row>
    <row r="49" spans="1:6" x14ac:dyDescent="0.2">
      <c r="A49" s="50" t="s">
        <v>142</v>
      </c>
      <c r="B49" s="51" t="s">
        <v>143</v>
      </c>
      <c r="C49" s="81">
        <f t="shared" ref="C49:E50" si="0">C50</f>
        <v>2545</v>
      </c>
      <c r="D49" s="81">
        <f t="shared" si="0"/>
        <v>2545</v>
      </c>
      <c r="E49" s="81">
        <f t="shared" si="0"/>
        <v>1318.22</v>
      </c>
      <c r="F49" s="80">
        <f>(E49*100)/D49</f>
        <v>51.79646365422397</v>
      </c>
    </row>
    <row r="50" spans="1:6" x14ac:dyDescent="0.2">
      <c r="A50" s="52" t="s">
        <v>144</v>
      </c>
      <c r="B50" s="53" t="s">
        <v>145</v>
      </c>
      <c r="C50" s="82">
        <f t="shared" si="0"/>
        <v>2545</v>
      </c>
      <c r="D50" s="82">
        <f t="shared" si="0"/>
        <v>2545</v>
      </c>
      <c r="E50" s="82">
        <f t="shared" si="0"/>
        <v>1318.22</v>
      </c>
      <c r="F50" s="82">
        <f>(E50*100)/D50</f>
        <v>51.79646365422397</v>
      </c>
    </row>
    <row r="51" spans="1:6" x14ac:dyDescent="0.2">
      <c r="A51" s="54" t="s">
        <v>146</v>
      </c>
      <c r="B51" s="55" t="s">
        <v>147</v>
      </c>
      <c r="C51" s="83">
        <v>2545</v>
      </c>
      <c r="D51" s="83">
        <v>2545</v>
      </c>
      <c r="E51" s="83">
        <v>1318.22</v>
      </c>
      <c r="F51" s="83"/>
    </row>
    <row r="52" spans="1:6" x14ac:dyDescent="0.2">
      <c r="A52" s="48" t="s">
        <v>148</v>
      </c>
      <c r="B52" s="49" t="s">
        <v>149</v>
      </c>
      <c r="C52" s="79">
        <f>C53+C59</f>
        <v>636250</v>
      </c>
      <c r="D52" s="79">
        <f>D53+D59</f>
        <v>636250</v>
      </c>
      <c r="E52" s="79">
        <f>E53+E59</f>
        <v>14816.119999999999</v>
      </c>
      <c r="F52" s="80">
        <f>(E52*100)/D52</f>
        <v>2.32866326129666</v>
      </c>
    </row>
    <row r="53" spans="1:6" x14ac:dyDescent="0.2">
      <c r="A53" s="50" t="s">
        <v>150</v>
      </c>
      <c r="B53" s="51" t="s">
        <v>151</v>
      </c>
      <c r="C53" s="81">
        <f>C54+C57</f>
        <v>86250</v>
      </c>
      <c r="D53" s="81">
        <f>D54+D57</f>
        <v>86250</v>
      </c>
      <c r="E53" s="81">
        <f>E54+E57</f>
        <v>14816.119999999999</v>
      </c>
      <c r="F53" s="80">
        <f>(E53*100)/D53</f>
        <v>17.178110144927537</v>
      </c>
    </row>
    <row r="54" spans="1:6" x14ac:dyDescent="0.2">
      <c r="A54" s="52" t="s">
        <v>152</v>
      </c>
      <c r="B54" s="53" t="s">
        <v>153</v>
      </c>
      <c r="C54" s="82">
        <f>C55+C56</f>
        <v>36250</v>
      </c>
      <c r="D54" s="82">
        <f>D55+D56</f>
        <v>36250</v>
      </c>
      <c r="E54" s="82">
        <f>E55+E56</f>
        <v>14816.119999999999</v>
      </c>
      <c r="F54" s="82">
        <f>(E54*100)/D54</f>
        <v>40.872055172413795</v>
      </c>
    </row>
    <row r="55" spans="1:6" x14ac:dyDescent="0.2">
      <c r="A55" s="54" t="s">
        <v>154</v>
      </c>
      <c r="B55" s="55" t="s">
        <v>155</v>
      </c>
      <c r="C55" s="83">
        <v>10000</v>
      </c>
      <c r="D55" s="83">
        <v>10000</v>
      </c>
      <c r="E55" s="83">
        <v>1691.12</v>
      </c>
      <c r="F55" s="83"/>
    </row>
    <row r="56" spans="1:6" x14ac:dyDescent="0.2">
      <c r="A56" s="54" t="s">
        <v>156</v>
      </c>
      <c r="B56" s="55" t="s">
        <v>157</v>
      </c>
      <c r="C56" s="83">
        <v>26250</v>
      </c>
      <c r="D56" s="83">
        <v>26250</v>
      </c>
      <c r="E56" s="83">
        <v>13125</v>
      </c>
      <c r="F56" s="83"/>
    </row>
    <row r="57" spans="1:6" x14ac:dyDescent="0.2">
      <c r="A57" s="52" t="s">
        <v>158</v>
      </c>
      <c r="B57" s="53" t="s">
        <v>159</v>
      </c>
      <c r="C57" s="82">
        <f>C58</f>
        <v>50000</v>
      </c>
      <c r="D57" s="82">
        <f>D58</f>
        <v>50000</v>
      </c>
      <c r="E57" s="82">
        <f>E58</f>
        <v>0</v>
      </c>
      <c r="F57" s="82">
        <f>(E58*100)/D58</f>
        <v>0</v>
      </c>
    </row>
    <row r="58" spans="1:6" x14ac:dyDescent="0.2">
      <c r="A58" s="54" t="s">
        <v>160</v>
      </c>
      <c r="B58" s="55" t="s">
        <v>161</v>
      </c>
      <c r="C58" s="83">
        <v>50000</v>
      </c>
      <c r="D58" s="83">
        <v>50000</v>
      </c>
      <c r="E58" s="83">
        <v>0</v>
      </c>
      <c r="F58" s="83"/>
    </row>
    <row r="59" spans="1:6" x14ac:dyDescent="0.2">
      <c r="A59" s="50" t="s">
        <v>162</v>
      </c>
      <c r="B59" s="51" t="s">
        <v>163</v>
      </c>
      <c r="C59" s="81">
        <f t="shared" ref="C59:E60" si="1">C60</f>
        <v>550000</v>
      </c>
      <c r="D59" s="81">
        <f t="shared" si="1"/>
        <v>550000</v>
      </c>
      <c r="E59" s="81">
        <f t="shared" si="1"/>
        <v>0</v>
      </c>
      <c r="F59" s="80">
        <f>(E60*100)/D60</f>
        <v>0</v>
      </c>
    </row>
    <row r="60" spans="1:6" ht="25.5" x14ac:dyDescent="0.2">
      <c r="A60" s="52" t="s">
        <v>164</v>
      </c>
      <c r="B60" s="53" t="s">
        <v>165</v>
      </c>
      <c r="C60" s="82">
        <f t="shared" si="1"/>
        <v>550000</v>
      </c>
      <c r="D60" s="82">
        <f t="shared" si="1"/>
        <v>550000</v>
      </c>
      <c r="E60" s="82">
        <f t="shared" si="1"/>
        <v>0</v>
      </c>
      <c r="F60" s="82">
        <f>(E61*100)/D61</f>
        <v>0</v>
      </c>
    </row>
    <row r="61" spans="1:6" x14ac:dyDescent="0.2">
      <c r="A61" s="54" t="s">
        <v>166</v>
      </c>
      <c r="B61" s="55" t="s">
        <v>165</v>
      </c>
      <c r="C61" s="83">
        <v>550000</v>
      </c>
      <c r="D61" s="83">
        <v>550000</v>
      </c>
      <c r="E61" s="83">
        <v>0</v>
      </c>
      <c r="F61" s="83"/>
    </row>
    <row r="62" spans="1:6" x14ac:dyDescent="0.2">
      <c r="A62" s="48" t="s">
        <v>50</v>
      </c>
      <c r="B62" s="49" t="s">
        <v>51</v>
      </c>
      <c r="C62" s="79">
        <f t="shared" ref="C62:E63" si="2">C63</f>
        <v>4188005</v>
      </c>
      <c r="D62" s="79">
        <f t="shared" si="2"/>
        <v>4188005</v>
      </c>
      <c r="E62" s="79">
        <f t="shared" si="2"/>
        <v>1869287.1300000001</v>
      </c>
      <c r="F62" s="80">
        <f>(E62*100)/D62</f>
        <v>44.63430989218017</v>
      </c>
    </row>
    <row r="63" spans="1:6" x14ac:dyDescent="0.2">
      <c r="A63" s="50" t="s">
        <v>60</v>
      </c>
      <c r="B63" s="51" t="s">
        <v>61</v>
      </c>
      <c r="C63" s="81">
        <f t="shared" si="2"/>
        <v>4188005</v>
      </c>
      <c r="D63" s="81">
        <f t="shared" si="2"/>
        <v>4188005</v>
      </c>
      <c r="E63" s="81">
        <f t="shared" si="2"/>
        <v>1869287.1300000001</v>
      </c>
      <c r="F63" s="80">
        <f>(E63*100)/D63</f>
        <v>44.63430989218017</v>
      </c>
    </row>
    <row r="64" spans="1:6" ht="25.5" x14ac:dyDescent="0.2">
      <c r="A64" s="52" t="s">
        <v>62</v>
      </c>
      <c r="B64" s="53" t="s">
        <v>63</v>
      </c>
      <c r="C64" s="82">
        <f>C65+C66</f>
        <v>4188005</v>
      </c>
      <c r="D64" s="82">
        <f>D65+D66</f>
        <v>4188005</v>
      </c>
      <c r="E64" s="82">
        <f>E65+E66</f>
        <v>1869287.1300000001</v>
      </c>
      <c r="F64" s="82">
        <f>(E64*100)/D64</f>
        <v>44.63430989218017</v>
      </c>
    </row>
    <row r="65" spans="1:6" x14ac:dyDescent="0.2">
      <c r="A65" s="54" t="s">
        <v>64</v>
      </c>
      <c r="B65" s="55" t="s">
        <v>65</v>
      </c>
      <c r="C65" s="83">
        <v>3551755</v>
      </c>
      <c r="D65" s="83">
        <v>3551755</v>
      </c>
      <c r="E65" s="83">
        <v>1854471.01</v>
      </c>
      <c r="F65" s="83"/>
    </row>
    <row r="66" spans="1:6" ht="25.5" x14ac:dyDescent="0.2">
      <c r="A66" s="54" t="s">
        <v>66</v>
      </c>
      <c r="B66" s="55" t="s">
        <v>67</v>
      </c>
      <c r="C66" s="83">
        <v>636250</v>
      </c>
      <c r="D66" s="83">
        <v>636250</v>
      </c>
      <c r="E66" s="83">
        <v>14816.12</v>
      </c>
      <c r="F66" s="83"/>
    </row>
    <row r="67" spans="1:6" x14ac:dyDescent="0.2">
      <c r="A67" s="47" t="s">
        <v>177</v>
      </c>
      <c r="B67" s="47" t="s">
        <v>183</v>
      </c>
      <c r="C67" s="77"/>
      <c r="D67" s="77"/>
      <c r="E67" s="77"/>
      <c r="F67" s="78" t="e">
        <f>(E67*100)/D67</f>
        <v>#DIV/0!</v>
      </c>
    </row>
    <row r="68" spans="1:6" ht="38.25" x14ac:dyDescent="0.2">
      <c r="A68" s="46" t="s">
        <v>184</v>
      </c>
      <c r="B68" s="46" t="s">
        <v>185</v>
      </c>
      <c r="C68" s="46" t="s">
        <v>43</v>
      </c>
      <c r="D68" s="46" t="s">
        <v>180</v>
      </c>
      <c r="E68" s="46" t="s">
        <v>181</v>
      </c>
      <c r="F68" s="46" t="s">
        <v>182</v>
      </c>
    </row>
    <row r="69" spans="1:6" x14ac:dyDescent="0.2">
      <c r="A69" s="48" t="s">
        <v>68</v>
      </c>
      <c r="B69" s="49" t="s">
        <v>69</v>
      </c>
      <c r="C69" s="79">
        <f t="shared" ref="C69:E70" si="3">C70</f>
        <v>10000</v>
      </c>
      <c r="D69" s="79">
        <f t="shared" si="3"/>
        <v>10000</v>
      </c>
      <c r="E69" s="79">
        <f t="shared" si="3"/>
        <v>994.47</v>
      </c>
      <c r="F69" s="80">
        <f>(E69*100)/D69</f>
        <v>9.9446999999999992</v>
      </c>
    </row>
    <row r="70" spans="1:6" x14ac:dyDescent="0.2">
      <c r="A70" s="50" t="s">
        <v>89</v>
      </c>
      <c r="B70" s="51" t="s">
        <v>90</v>
      </c>
      <c r="C70" s="81">
        <f t="shared" si="3"/>
        <v>10000</v>
      </c>
      <c r="D70" s="81">
        <f t="shared" si="3"/>
        <v>10000</v>
      </c>
      <c r="E70" s="81">
        <f t="shared" si="3"/>
        <v>994.47</v>
      </c>
      <c r="F70" s="80">
        <f>(E70*100)/D70</f>
        <v>9.9446999999999992</v>
      </c>
    </row>
    <row r="71" spans="1:6" x14ac:dyDescent="0.2">
      <c r="A71" s="52" t="s">
        <v>99</v>
      </c>
      <c r="B71" s="53" t="s">
        <v>100</v>
      </c>
      <c r="C71" s="82">
        <f>C72+C73+C74</f>
        <v>10000</v>
      </c>
      <c r="D71" s="82">
        <f>D72+D73+D74</f>
        <v>10000</v>
      </c>
      <c r="E71" s="82">
        <f>E72+E73+E74</f>
        <v>994.47</v>
      </c>
      <c r="F71" s="82">
        <f>(E71*100)/D71</f>
        <v>9.9446999999999992</v>
      </c>
    </row>
    <row r="72" spans="1:6" x14ac:dyDescent="0.2">
      <c r="A72" s="54" t="s">
        <v>101</v>
      </c>
      <c r="B72" s="55" t="s">
        <v>102</v>
      </c>
      <c r="C72" s="83">
        <v>0</v>
      </c>
      <c r="D72" s="83">
        <v>0</v>
      </c>
      <c r="E72" s="83">
        <v>550.46</v>
      </c>
      <c r="F72" s="83"/>
    </row>
    <row r="73" spans="1:6" x14ac:dyDescent="0.2">
      <c r="A73" s="54" t="s">
        <v>109</v>
      </c>
      <c r="B73" s="55" t="s">
        <v>110</v>
      </c>
      <c r="C73" s="83">
        <v>10000</v>
      </c>
      <c r="D73" s="83">
        <v>10000</v>
      </c>
      <c r="E73" s="83">
        <v>444.01</v>
      </c>
      <c r="F73" s="83"/>
    </row>
    <row r="74" spans="1:6" x14ac:dyDescent="0.2">
      <c r="A74" s="54" t="s">
        <v>111</v>
      </c>
      <c r="B74" s="55" t="s">
        <v>112</v>
      </c>
      <c r="C74" s="83">
        <v>0</v>
      </c>
      <c r="D74" s="83">
        <v>0</v>
      </c>
      <c r="E74" s="83">
        <v>0</v>
      </c>
      <c r="F74" s="83"/>
    </row>
    <row r="75" spans="1:6" x14ac:dyDescent="0.2">
      <c r="A75" s="48" t="s">
        <v>50</v>
      </c>
      <c r="B75" s="49" t="s">
        <v>51</v>
      </c>
      <c r="C75" s="79">
        <f t="shared" ref="C75:E76" si="4">C76</f>
        <v>10000</v>
      </c>
      <c r="D75" s="79">
        <f t="shared" si="4"/>
        <v>10000</v>
      </c>
      <c r="E75" s="79">
        <f t="shared" si="4"/>
        <v>1765.67</v>
      </c>
      <c r="F75" s="80">
        <f>(E75*100)/D75</f>
        <v>17.656700000000001</v>
      </c>
    </row>
    <row r="76" spans="1:6" x14ac:dyDescent="0.2">
      <c r="A76" s="50" t="s">
        <v>52</v>
      </c>
      <c r="B76" s="51" t="s">
        <v>53</v>
      </c>
      <c r="C76" s="81">
        <f t="shared" si="4"/>
        <v>10000</v>
      </c>
      <c r="D76" s="81">
        <f t="shared" si="4"/>
        <v>10000</v>
      </c>
      <c r="E76" s="81">
        <f t="shared" si="4"/>
        <v>1765.67</v>
      </c>
      <c r="F76" s="80">
        <f>(E76*100)/D76</f>
        <v>17.656700000000001</v>
      </c>
    </row>
    <row r="77" spans="1:6" x14ac:dyDescent="0.2">
      <c r="A77" s="52" t="s">
        <v>54</v>
      </c>
      <c r="B77" s="53" t="s">
        <v>55</v>
      </c>
      <c r="C77" s="82">
        <f>C78+C79</f>
        <v>10000</v>
      </c>
      <c r="D77" s="82">
        <f>D78+D79</f>
        <v>10000</v>
      </c>
      <c r="E77" s="82">
        <f>E78+E79</f>
        <v>1765.67</v>
      </c>
      <c r="F77" s="82">
        <f>(E77*100)/D77</f>
        <v>17.656700000000001</v>
      </c>
    </row>
    <row r="78" spans="1:6" x14ac:dyDescent="0.2">
      <c r="A78" s="54" t="s">
        <v>56</v>
      </c>
      <c r="B78" s="55" t="s">
        <v>57</v>
      </c>
      <c r="C78" s="83">
        <v>10000</v>
      </c>
      <c r="D78" s="83">
        <v>10000</v>
      </c>
      <c r="E78" s="83">
        <v>994.47</v>
      </c>
      <c r="F78" s="83"/>
    </row>
    <row r="79" spans="1:6" x14ac:dyDescent="0.2">
      <c r="A79" s="54" t="s">
        <v>58</v>
      </c>
      <c r="B79" s="55" t="s">
        <v>59</v>
      </c>
      <c r="C79" s="83">
        <v>0</v>
      </c>
      <c r="D79" s="83">
        <v>0</v>
      </c>
      <c r="E79" s="83">
        <v>771.2</v>
      </c>
      <c r="F79" s="83"/>
    </row>
    <row r="80" spans="1:6" x14ac:dyDescent="0.2">
      <c r="A80" s="47" t="s">
        <v>70</v>
      </c>
      <c r="B80" s="47" t="s">
        <v>186</v>
      </c>
      <c r="C80" s="77"/>
      <c r="D80" s="77"/>
      <c r="E80" s="77"/>
      <c r="F80" s="78" t="e">
        <f>(E80*100)/D80</f>
        <v>#DIV/0!</v>
      </c>
    </row>
    <row r="81" spans="5:5" s="56" customFormat="1" x14ac:dyDescent="0.2"/>
    <row r="82" spans="5:5" s="56" customFormat="1" x14ac:dyDescent="0.2"/>
    <row r="83" spans="5:5" s="56" customFormat="1" x14ac:dyDescent="0.2">
      <c r="E83" s="94">
        <f>E75+E62</f>
        <v>1871052.8</v>
      </c>
    </row>
    <row r="84" spans="5:5" s="56" customFormat="1" x14ac:dyDescent="0.2"/>
    <row r="85" spans="5:5" s="56" customFormat="1" x14ac:dyDescent="0.2"/>
    <row r="86" spans="5:5" s="56" customFormat="1" x14ac:dyDescent="0.2"/>
    <row r="87" spans="5:5" s="56" customFormat="1" x14ac:dyDescent="0.2"/>
    <row r="88" spans="5:5" s="56" customFormat="1" x14ac:dyDescent="0.2"/>
    <row r="89" spans="5:5" s="56" customFormat="1" x14ac:dyDescent="0.2"/>
    <row r="90" spans="5:5" s="56" customFormat="1" x14ac:dyDescent="0.2"/>
    <row r="91" spans="5:5" s="56" customFormat="1" x14ac:dyDescent="0.2"/>
    <row r="92" spans="5:5" s="56" customFormat="1" x14ac:dyDescent="0.2"/>
    <row r="93" spans="5:5" s="56" customFormat="1" x14ac:dyDescent="0.2"/>
    <row r="94" spans="5:5" s="56" customFormat="1" x14ac:dyDescent="0.2"/>
    <row r="95" spans="5:5" s="56" customFormat="1" x14ac:dyDescent="0.2"/>
    <row r="96" spans="5:5" s="56" customFormat="1" x14ac:dyDescent="0.2"/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="56" customFormat="1" x14ac:dyDescent="0.2"/>
    <row r="114" s="56" customFormat="1" x14ac:dyDescent="0.2"/>
    <row r="115" s="56" customFormat="1" x14ac:dyDescent="0.2"/>
    <row r="116" s="56" customFormat="1" x14ac:dyDescent="0.2"/>
    <row r="117" s="56" customFormat="1" x14ac:dyDescent="0.2"/>
    <row r="118" s="56" customFormat="1" x14ac:dyDescent="0.2"/>
    <row r="119" s="56" customFormat="1" x14ac:dyDescent="0.2"/>
    <row r="120" s="56" customFormat="1" x14ac:dyDescent="0.2"/>
    <row r="121" s="56" customFormat="1" x14ac:dyDescent="0.2"/>
    <row r="122" s="56" customFormat="1" x14ac:dyDescent="0.2"/>
    <row r="123" s="56" customFormat="1" x14ac:dyDescent="0.2"/>
    <row r="124" s="56" customFormat="1" x14ac:dyDescent="0.2"/>
    <row r="125" s="56" customFormat="1" x14ac:dyDescent="0.2"/>
    <row r="126" s="56" customFormat="1" x14ac:dyDescent="0.2"/>
    <row r="127" s="56" customFormat="1" x14ac:dyDescent="0.2"/>
    <row r="128" s="56" customFormat="1" x14ac:dyDescent="0.2"/>
    <row r="129" s="56" customFormat="1" x14ac:dyDescent="0.2"/>
    <row r="130" s="56" customFormat="1" x14ac:dyDescent="0.2"/>
    <row r="131" s="56" customFormat="1" x14ac:dyDescent="0.2"/>
    <row r="132" s="56" customFormat="1" x14ac:dyDescent="0.2"/>
    <row r="133" s="56" customFormat="1" x14ac:dyDescent="0.2"/>
    <row r="134" s="56" customFormat="1" x14ac:dyDescent="0.2"/>
    <row r="135" s="56" customFormat="1" x14ac:dyDescent="0.2"/>
    <row r="136" s="56" customFormat="1" x14ac:dyDescent="0.2"/>
    <row r="137" s="56" customFormat="1" x14ac:dyDescent="0.2"/>
    <row r="138" s="56" customFormat="1" x14ac:dyDescent="0.2"/>
    <row r="139" s="56" customFormat="1" x14ac:dyDescent="0.2"/>
    <row r="140" s="56" customFormat="1" x14ac:dyDescent="0.2"/>
    <row r="141" s="56" customFormat="1" x14ac:dyDescent="0.2"/>
    <row r="142" s="56" customFormat="1" x14ac:dyDescent="0.2"/>
    <row r="143" s="56" customFormat="1" x14ac:dyDescent="0.2"/>
    <row r="144" s="56" customFormat="1" x14ac:dyDescent="0.2"/>
    <row r="145" s="56" customFormat="1" x14ac:dyDescent="0.2"/>
    <row r="146" s="56" customFormat="1" x14ac:dyDescent="0.2"/>
    <row r="147" s="56" customFormat="1" x14ac:dyDescent="0.2"/>
    <row r="148" s="56" customFormat="1" x14ac:dyDescent="0.2"/>
    <row r="149" s="56" customFormat="1" x14ac:dyDescent="0.2"/>
    <row r="150" s="56" customFormat="1" x14ac:dyDescent="0.2"/>
    <row r="151" s="56" customFormat="1" x14ac:dyDescent="0.2"/>
    <row r="152" s="56" customFormat="1" x14ac:dyDescent="0.2"/>
    <row r="153" s="56" customFormat="1" x14ac:dyDescent="0.2"/>
    <row r="154" s="56" customFormat="1" x14ac:dyDescent="0.2"/>
    <row r="155" s="56" customFormat="1" x14ac:dyDescent="0.2"/>
    <row r="156" s="56" customFormat="1" x14ac:dyDescent="0.2"/>
    <row r="157" s="56" customFormat="1" x14ac:dyDescent="0.2"/>
    <row r="158" s="56" customFormat="1" x14ac:dyDescent="0.2"/>
    <row r="159" s="56" customFormat="1" x14ac:dyDescent="0.2"/>
    <row r="160" s="56" customFormat="1" x14ac:dyDescent="0.2"/>
    <row r="161" s="56" customFormat="1" x14ac:dyDescent="0.2"/>
    <row r="162" s="56" customFormat="1" x14ac:dyDescent="0.2"/>
    <row r="163" s="56" customFormat="1" x14ac:dyDescent="0.2"/>
    <row r="164" s="56" customFormat="1" x14ac:dyDescent="0.2"/>
    <row r="165" s="56" customFormat="1" x14ac:dyDescent="0.2"/>
    <row r="166" s="56" customFormat="1" x14ac:dyDescent="0.2"/>
    <row r="167" s="56" customFormat="1" x14ac:dyDescent="0.2"/>
    <row r="168" s="56" customFormat="1" x14ac:dyDescent="0.2"/>
    <row r="169" s="56" customFormat="1" x14ac:dyDescent="0.2"/>
    <row r="170" s="56" customFormat="1" x14ac:dyDescent="0.2"/>
    <row r="171" s="56" customFormat="1" x14ac:dyDescent="0.2"/>
    <row r="172" s="56" customFormat="1" x14ac:dyDescent="0.2"/>
    <row r="173" s="56" customFormat="1" x14ac:dyDescent="0.2"/>
    <row r="174" s="56" customFormat="1" x14ac:dyDescent="0.2"/>
    <row r="175" s="56" customFormat="1" x14ac:dyDescent="0.2"/>
    <row r="176" s="56" customFormat="1" x14ac:dyDescent="0.2"/>
    <row r="177" s="56" customFormat="1" x14ac:dyDescent="0.2"/>
    <row r="178" s="56" customFormat="1" x14ac:dyDescent="0.2"/>
    <row r="179" s="56" customFormat="1" x14ac:dyDescent="0.2"/>
    <row r="180" s="56" customFormat="1" x14ac:dyDescent="0.2"/>
    <row r="181" s="56" customFormat="1" x14ac:dyDescent="0.2"/>
    <row r="182" s="56" customFormat="1" x14ac:dyDescent="0.2"/>
    <row r="183" s="56" customFormat="1" x14ac:dyDescent="0.2"/>
    <row r="184" s="56" customFormat="1" x14ac:dyDescent="0.2"/>
    <row r="185" s="56" customFormat="1" x14ac:dyDescent="0.2"/>
    <row r="186" s="56" customFormat="1" x14ac:dyDescent="0.2"/>
    <row r="187" s="56" customFormat="1" x14ac:dyDescent="0.2"/>
    <row r="188" s="56" customFormat="1" x14ac:dyDescent="0.2"/>
    <row r="189" s="56" customFormat="1" x14ac:dyDescent="0.2"/>
    <row r="190" s="56" customFormat="1" x14ac:dyDescent="0.2"/>
    <row r="191" s="56" customFormat="1" x14ac:dyDescent="0.2"/>
    <row r="192" s="56" customFormat="1" x14ac:dyDescent="0.2"/>
    <row r="193" s="56" customFormat="1" x14ac:dyDescent="0.2"/>
    <row r="194" s="56" customFormat="1" x14ac:dyDescent="0.2"/>
    <row r="195" s="56" customFormat="1" x14ac:dyDescent="0.2"/>
    <row r="196" s="56" customFormat="1" x14ac:dyDescent="0.2"/>
    <row r="197" s="56" customFormat="1" x14ac:dyDescent="0.2"/>
    <row r="198" s="56" customFormat="1" x14ac:dyDescent="0.2"/>
    <row r="199" s="56" customFormat="1" x14ac:dyDescent="0.2"/>
    <row r="200" s="56" customFormat="1" x14ac:dyDescent="0.2"/>
    <row r="201" s="56" customFormat="1" x14ac:dyDescent="0.2"/>
    <row r="202" s="56" customFormat="1" x14ac:dyDescent="0.2"/>
    <row r="203" s="56" customFormat="1" x14ac:dyDescent="0.2"/>
    <row r="204" s="56" customFormat="1" x14ac:dyDescent="0.2"/>
    <row r="205" s="56" customFormat="1" x14ac:dyDescent="0.2"/>
    <row r="206" s="56" customFormat="1" x14ac:dyDescent="0.2"/>
    <row r="207" s="56" customFormat="1" x14ac:dyDescent="0.2"/>
    <row r="208" s="56" customFormat="1" x14ac:dyDescent="0.2"/>
    <row r="209" s="56" customFormat="1" x14ac:dyDescent="0.2"/>
    <row r="210" s="56" customFormat="1" x14ac:dyDescent="0.2"/>
    <row r="211" s="56" customFormat="1" x14ac:dyDescent="0.2"/>
    <row r="212" s="56" customFormat="1" x14ac:dyDescent="0.2"/>
    <row r="213" s="56" customFormat="1" x14ac:dyDescent="0.2"/>
    <row r="214" s="56" customFormat="1" x14ac:dyDescent="0.2"/>
    <row r="215" s="56" customFormat="1" x14ac:dyDescent="0.2"/>
    <row r="216" s="56" customFormat="1" x14ac:dyDescent="0.2"/>
    <row r="217" s="56" customFormat="1" x14ac:dyDescent="0.2"/>
    <row r="218" s="56" customFormat="1" x14ac:dyDescent="0.2"/>
    <row r="219" s="56" customFormat="1" x14ac:dyDescent="0.2"/>
    <row r="220" s="56" customFormat="1" x14ac:dyDescent="0.2"/>
    <row r="221" s="56" customFormat="1" x14ac:dyDescent="0.2"/>
    <row r="222" s="56" customFormat="1" x14ac:dyDescent="0.2"/>
    <row r="223" s="56" customFormat="1" x14ac:dyDescent="0.2"/>
    <row r="224" s="56" customFormat="1" x14ac:dyDescent="0.2"/>
    <row r="225" s="56" customFormat="1" x14ac:dyDescent="0.2"/>
    <row r="226" s="56" customFormat="1" x14ac:dyDescent="0.2"/>
    <row r="227" s="56" customFormat="1" x14ac:dyDescent="0.2"/>
    <row r="228" s="56" customFormat="1" x14ac:dyDescent="0.2"/>
    <row r="229" s="56" customFormat="1" x14ac:dyDescent="0.2"/>
    <row r="230" s="56" customFormat="1" x14ac:dyDescent="0.2"/>
    <row r="231" s="56" customFormat="1" x14ac:dyDescent="0.2"/>
    <row r="232" s="56" customFormat="1" x14ac:dyDescent="0.2"/>
    <row r="233" s="56" customFormat="1" x14ac:dyDescent="0.2"/>
    <row r="234" s="56" customFormat="1" x14ac:dyDescent="0.2"/>
    <row r="235" s="56" customFormat="1" x14ac:dyDescent="0.2"/>
    <row r="236" s="56" customFormat="1" x14ac:dyDescent="0.2"/>
    <row r="237" s="56" customFormat="1" x14ac:dyDescent="0.2"/>
    <row r="238" s="56" customFormat="1" x14ac:dyDescent="0.2"/>
    <row r="239" s="56" customFormat="1" x14ac:dyDescent="0.2"/>
    <row r="240" s="56" customFormat="1" x14ac:dyDescent="0.2"/>
    <row r="241" s="56" customFormat="1" x14ac:dyDescent="0.2"/>
    <row r="242" s="56" customFormat="1" x14ac:dyDescent="0.2"/>
    <row r="243" s="56" customFormat="1" x14ac:dyDescent="0.2"/>
    <row r="244" s="56" customFormat="1" x14ac:dyDescent="0.2"/>
    <row r="245" s="56" customFormat="1" x14ac:dyDescent="0.2"/>
    <row r="246" s="56" customFormat="1" x14ac:dyDescent="0.2"/>
    <row r="247" s="56" customFormat="1" x14ac:dyDescent="0.2"/>
    <row r="248" s="56" customFormat="1" x14ac:dyDescent="0.2"/>
    <row r="249" s="56" customFormat="1" x14ac:dyDescent="0.2"/>
    <row r="250" s="56" customFormat="1" x14ac:dyDescent="0.2"/>
    <row r="251" s="56" customFormat="1" x14ac:dyDescent="0.2"/>
    <row r="252" s="56" customFormat="1" x14ac:dyDescent="0.2"/>
    <row r="253" s="56" customFormat="1" x14ac:dyDescent="0.2"/>
    <row r="254" s="56" customFormat="1" x14ac:dyDescent="0.2"/>
    <row r="255" s="56" customFormat="1" x14ac:dyDescent="0.2"/>
    <row r="256" s="56" customFormat="1" x14ac:dyDescent="0.2"/>
    <row r="257" s="56" customFormat="1" x14ac:dyDescent="0.2"/>
    <row r="258" s="56" customFormat="1" x14ac:dyDescent="0.2"/>
    <row r="259" s="56" customFormat="1" x14ac:dyDescent="0.2"/>
    <row r="260" s="56" customFormat="1" x14ac:dyDescent="0.2"/>
    <row r="261" s="56" customFormat="1" x14ac:dyDescent="0.2"/>
    <row r="262" s="56" customFormat="1" x14ac:dyDescent="0.2"/>
    <row r="263" s="56" customFormat="1" x14ac:dyDescent="0.2"/>
    <row r="264" s="56" customFormat="1" x14ac:dyDescent="0.2"/>
    <row r="265" s="56" customFormat="1" x14ac:dyDescent="0.2"/>
    <row r="266" s="56" customFormat="1" x14ac:dyDescent="0.2"/>
    <row r="267" s="56" customFormat="1" x14ac:dyDescent="0.2"/>
    <row r="268" s="56" customFormat="1" x14ac:dyDescent="0.2"/>
    <row r="269" s="56" customFormat="1" x14ac:dyDescent="0.2"/>
    <row r="270" s="56" customFormat="1" x14ac:dyDescent="0.2"/>
    <row r="271" s="56" customFormat="1" x14ac:dyDescent="0.2"/>
    <row r="272" s="56" customFormat="1" x14ac:dyDescent="0.2"/>
    <row r="273" s="56" customFormat="1" x14ac:dyDescent="0.2"/>
    <row r="274" s="56" customFormat="1" x14ac:dyDescent="0.2"/>
    <row r="275" s="56" customFormat="1" x14ac:dyDescent="0.2"/>
    <row r="276" s="56" customFormat="1" x14ac:dyDescent="0.2"/>
    <row r="277" s="56" customFormat="1" x14ac:dyDescent="0.2"/>
    <row r="278" s="56" customFormat="1" x14ac:dyDescent="0.2"/>
    <row r="279" s="56" customFormat="1" x14ac:dyDescent="0.2"/>
    <row r="280" s="56" customFormat="1" x14ac:dyDescent="0.2"/>
    <row r="281" s="56" customFormat="1" x14ac:dyDescent="0.2"/>
    <row r="282" s="56" customFormat="1" x14ac:dyDescent="0.2"/>
    <row r="283" s="56" customFormat="1" x14ac:dyDescent="0.2"/>
    <row r="284" s="56" customFormat="1" x14ac:dyDescent="0.2"/>
    <row r="285" s="56" customFormat="1" x14ac:dyDescent="0.2"/>
    <row r="286" s="56" customFormat="1" x14ac:dyDescent="0.2"/>
    <row r="287" s="56" customFormat="1" x14ac:dyDescent="0.2"/>
    <row r="288" s="56" customFormat="1" x14ac:dyDescent="0.2"/>
    <row r="289" s="56" customFormat="1" x14ac:dyDescent="0.2"/>
    <row r="290" s="56" customFormat="1" x14ac:dyDescent="0.2"/>
    <row r="291" s="56" customFormat="1" x14ac:dyDescent="0.2"/>
    <row r="292" s="56" customFormat="1" x14ac:dyDescent="0.2"/>
    <row r="293" s="56" customFormat="1" x14ac:dyDescent="0.2"/>
    <row r="294" s="56" customFormat="1" x14ac:dyDescent="0.2"/>
    <row r="295" s="56" customFormat="1" x14ac:dyDescent="0.2"/>
    <row r="296" s="56" customFormat="1" x14ac:dyDescent="0.2"/>
    <row r="297" s="56" customFormat="1" x14ac:dyDescent="0.2"/>
    <row r="298" s="56" customFormat="1" x14ac:dyDescent="0.2"/>
    <row r="299" s="56" customFormat="1" x14ac:dyDescent="0.2"/>
    <row r="300" s="56" customFormat="1" x14ac:dyDescent="0.2"/>
    <row r="301" s="56" customFormat="1" x14ac:dyDescent="0.2"/>
    <row r="302" s="56" customFormat="1" x14ac:dyDescent="0.2"/>
    <row r="303" s="56" customFormat="1" x14ac:dyDescent="0.2"/>
    <row r="304" s="56" customFormat="1" x14ac:dyDescent="0.2"/>
    <row r="305" s="56" customFormat="1" x14ac:dyDescent="0.2"/>
    <row r="306" s="56" customFormat="1" x14ac:dyDescent="0.2"/>
    <row r="307" s="56" customFormat="1" x14ac:dyDescent="0.2"/>
    <row r="308" s="56" customFormat="1" x14ac:dyDescent="0.2"/>
    <row r="309" s="56" customFormat="1" x14ac:dyDescent="0.2"/>
    <row r="310" s="56" customFormat="1" x14ac:dyDescent="0.2"/>
    <row r="311" s="56" customFormat="1" x14ac:dyDescent="0.2"/>
    <row r="312" s="56" customFormat="1" x14ac:dyDescent="0.2"/>
    <row r="313" s="56" customFormat="1" x14ac:dyDescent="0.2"/>
    <row r="314" s="56" customFormat="1" x14ac:dyDescent="0.2"/>
    <row r="315" s="56" customFormat="1" x14ac:dyDescent="0.2"/>
    <row r="316" s="56" customFormat="1" x14ac:dyDescent="0.2"/>
    <row r="317" s="56" customFormat="1" x14ac:dyDescent="0.2"/>
    <row r="318" s="56" customFormat="1" x14ac:dyDescent="0.2"/>
    <row r="319" s="56" customFormat="1" x14ac:dyDescent="0.2"/>
    <row r="320" s="56" customFormat="1" x14ac:dyDescent="0.2"/>
    <row r="321" s="56" customFormat="1" x14ac:dyDescent="0.2"/>
    <row r="322" s="56" customFormat="1" x14ac:dyDescent="0.2"/>
    <row r="323" s="56" customFormat="1" x14ac:dyDescent="0.2"/>
    <row r="324" s="56" customFormat="1" x14ac:dyDescent="0.2"/>
    <row r="325" s="56" customFormat="1" x14ac:dyDescent="0.2"/>
    <row r="326" s="56" customFormat="1" x14ac:dyDescent="0.2"/>
    <row r="327" s="56" customFormat="1" x14ac:dyDescent="0.2"/>
    <row r="328" s="56" customFormat="1" x14ac:dyDescent="0.2"/>
    <row r="329" s="56" customFormat="1" x14ac:dyDescent="0.2"/>
    <row r="330" s="56" customFormat="1" x14ac:dyDescent="0.2"/>
    <row r="331" s="56" customFormat="1" x14ac:dyDescent="0.2"/>
    <row r="332" s="56" customFormat="1" x14ac:dyDescent="0.2"/>
    <row r="333" s="56" customFormat="1" x14ac:dyDescent="0.2"/>
    <row r="334" s="56" customFormat="1" x14ac:dyDescent="0.2"/>
    <row r="335" s="56" customFormat="1" x14ac:dyDescent="0.2"/>
    <row r="336" s="56" customFormat="1" x14ac:dyDescent="0.2"/>
    <row r="337" s="56" customFormat="1" x14ac:dyDescent="0.2"/>
    <row r="338" s="56" customFormat="1" x14ac:dyDescent="0.2"/>
    <row r="339" s="56" customFormat="1" x14ac:dyDescent="0.2"/>
    <row r="340" s="56" customFormat="1" x14ac:dyDescent="0.2"/>
    <row r="341" s="56" customFormat="1" x14ac:dyDescent="0.2"/>
    <row r="342" s="56" customFormat="1" x14ac:dyDescent="0.2"/>
    <row r="343" s="56" customFormat="1" x14ac:dyDescent="0.2"/>
    <row r="344" s="56" customFormat="1" x14ac:dyDescent="0.2"/>
    <row r="345" s="56" customFormat="1" x14ac:dyDescent="0.2"/>
    <row r="346" s="56" customFormat="1" x14ac:dyDescent="0.2"/>
    <row r="347" s="56" customFormat="1" x14ac:dyDescent="0.2"/>
    <row r="348" s="56" customFormat="1" x14ac:dyDescent="0.2"/>
    <row r="349" s="56" customFormat="1" x14ac:dyDescent="0.2"/>
    <row r="350" s="56" customFormat="1" x14ac:dyDescent="0.2"/>
    <row r="351" s="56" customFormat="1" x14ac:dyDescent="0.2"/>
    <row r="352" s="56" customFormat="1" x14ac:dyDescent="0.2"/>
    <row r="353" s="56" customFormat="1" x14ac:dyDescent="0.2"/>
    <row r="354" s="56" customFormat="1" x14ac:dyDescent="0.2"/>
    <row r="355" s="56" customFormat="1" x14ac:dyDescent="0.2"/>
    <row r="356" s="56" customFormat="1" x14ac:dyDescent="0.2"/>
    <row r="357" s="56" customFormat="1" x14ac:dyDescent="0.2"/>
    <row r="358" s="56" customFormat="1" x14ac:dyDescent="0.2"/>
    <row r="359" s="56" customFormat="1" x14ac:dyDescent="0.2"/>
    <row r="360" s="56" customFormat="1" x14ac:dyDescent="0.2"/>
    <row r="361" s="56" customFormat="1" x14ac:dyDescent="0.2"/>
    <row r="362" s="56" customFormat="1" x14ac:dyDescent="0.2"/>
    <row r="363" s="56" customFormat="1" x14ac:dyDescent="0.2"/>
    <row r="364" s="56" customFormat="1" x14ac:dyDescent="0.2"/>
    <row r="365" s="56" customFormat="1" x14ac:dyDescent="0.2"/>
    <row r="366" s="56" customFormat="1" x14ac:dyDescent="0.2"/>
    <row r="367" s="56" customFormat="1" x14ac:dyDescent="0.2"/>
    <row r="368" s="56" customFormat="1" x14ac:dyDescent="0.2"/>
    <row r="369" s="56" customFormat="1" x14ac:dyDescent="0.2"/>
    <row r="370" s="56" customFormat="1" x14ac:dyDescent="0.2"/>
    <row r="371" s="56" customFormat="1" x14ac:dyDescent="0.2"/>
    <row r="372" s="56" customFormat="1" x14ac:dyDescent="0.2"/>
    <row r="373" s="56" customFormat="1" x14ac:dyDescent="0.2"/>
    <row r="374" s="56" customFormat="1" x14ac:dyDescent="0.2"/>
    <row r="375" s="56" customFormat="1" x14ac:dyDescent="0.2"/>
    <row r="376" s="56" customFormat="1" x14ac:dyDescent="0.2"/>
    <row r="377" s="56" customFormat="1" x14ac:dyDescent="0.2"/>
    <row r="378" s="56" customFormat="1" x14ac:dyDescent="0.2"/>
    <row r="379" s="56" customFormat="1" x14ac:dyDescent="0.2"/>
    <row r="380" s="56" customFormat="1" x14ac:dyDescent="0.2"/>
    <row r="381" s="56" customFormat="1" x14ac:dyDescent="0.2"/>
    <row r="382" s="56" customFormat="1" x14ac:dyDescent="0.2"/>
    <row r="383" s="56" customFormat="1" x14ac:dyDescent="0.2"/>
    <row r="384" s="56" customFormat="1" x14ac:dyDescent="0.2"/>
    <row r="385" s="56" customFormat="1" x14ac:dyDescent="0.2"/>
    <row r="386" s="56" customFormat="1" x14ac:dyDescent="0.2"/>
    <row r="387" s="56" customFormat="1" x14ac:dyDescent="0.2"/>
    <row r="388" s="56" customFormat="1" x14ac:dyDescent="0.2"/>
    <row r="389" s="56" customFormat="1" x14ac:dyDescent="0.2"/>
    <row r="390" s="56" customFormat="1" x14ac:dyDescent="0.2"/>
    <row r="391" s="56" customFormat="1" x14ac:dyDescent="0.2"/>
    <row r="392" s="56" customFormat="1" x14ac:dyDescent="0.2"/>
    <row r="393" s="56" customFormat="1" x14ac:dyDescent="0.2"/>
    <row r="394" s="56" customFormat="1" x14ac:dyDescent="0.2"/>
    <row r="395" s="56" customFormat="1" x14ac:dyDescent="0.2"/>
    <row r="396" s="56" customFormat="1" x14ac:dyDescent="0.2"/>
    <row r="397" s="56" customFormat="1" x14ac:dyDescent="0.2"/>
    <row r="398" s="56" customFormat="1" x14ac:dyDescent="0.2"/>
    <row r="399" s="56" customFormat="1" x14ac:dyDescent="0.2"/>
    <row r="400" s="56" customFormat="1" x14ac:dyDescent="0.2"/>
    <row r="401" s="56" customFormat="1" x14ac:dyDescent="0.2"/>
    <row r="402" s="56" customFormat="1" x14ac:dyDescent="0.2"/>
    <row r="403" s="56" customFormat="1" x14ac:dyDescent="0.2"/>
    <row r="404" s="56" customFormat="1" x14ac:dyDescent="0.2"/>
    <row r="405" s="56" customFormat="1" x14ac:dyDescent="0.2"/>
    <row r="406" s="56" customFormat="1" x14ac:dyDescent="0.2"/>
    <row r="407" s="56" customFormat="1" x14ac:dyDescent="0.2"/>
    <row r="408" s="56" customFormat="1" x14ac:dyDescent="0.2"/>
    <row r="409" s="56" customFormat="1" x14ac:dyDescent="0.2"/>
    <row r="410" s="56" customFormat="1" x14ac:dyDescent="0.2"/>
    <row r="411" s="56" customFormat="1" x14ac:dyDescent="0.2"/>
    <row r="412" s="56" customFormat="1" x14ac:dyDescent="0.2"/>
    <row r="413" s="56" customFormat="1" x14ac:dyDescent="0.2"/>
    <row r="414" s="56" customFormat="1" x14ac:dyDescent="0.2"/>
    <row r="415" s="56" customFormat="1" x14ac:dyDescent="0.2"/>
    <row r="416" s="56" customFormat="1" x14ac:dyDescent="0.2"/>
    <row r="417" s="56" customFormat="1" x14ac:dyDescent="0.2"/>
    <row r="418" s="56" customFormat="1" x14ac:dyDescent="0.2"/>
    <row r="419" s="56" customFormat="1" x14ac:dyDescent="0.2"/>
    <row r="420" s="56" customFormat="1" x14ac:dyDescent="0.2"/>
    <row r="421" s="56" customFormat="1" x14ac:dyDescent="0.2"/>
    <row r="422" s="56" customFormat="1" x14ac:dyDescent="0.2"/>
    <row r="423" s="56" customFormat="1" x14ac:dyDescent="0.2"/>
    <row r="424" s="56" customFormat="1" x14ac:dyDescent="0.2"/>
    <row r="425" s="56" customFormat="1" x14ac:dyDescent="0.2"/>
    <row r="426" s="56" customFormat="1" x14ac:dyDescent="0.2"/>
    <row r="427" s="56" customFormat="1" x14ac:dyDescent="0.2"/>
    <row r="428" s="56" customFormat="1" x14ac:dyDescent="0.2"/>
    <row r="429" s="56" customFormat="1" x14ac:dyDescent="0.2"/>
    <row r="430" s="56" customFormat="1" x14ac:dyDescent="0.2"/>
    <row r="431" s="56" customFormat="1" x14ac:dyDescent="0.2"/>
    <row r="432" s="56" customFormat="1" x14ac:dyDescent="0.2"/>
    <row r="433" s="56" customFormat="1" x14ac:dyDescent="0.2"/>
    <row r="434" s="56" customFormat="1" x14ac:dyDescent="0.2"/>
    <row r="435" s="56" customFormat="1" x14ac:dyDescent="0.2"/>
    <row r="436" s="56" customFormat="1" x14ac:dyDescent="0.2"/>
    <row r="437" s="56" customFormat="1" x14ac:dyDescent="0.2"/>
    <row r="438" s="56" customFormat="1" x14ac:dyDescent="0.2"/>
    <row r="439" s="56" customFormat="1" x14ac:dyDescent="0.2"/>
    <row r="440" s="56" customFormat="1" x14ac:dyDescent="0.2"/>
    <row r="441" s="56" customFormat="1" x14ac:dyDescent="0.2"/>
    <row r="442" s="56" customFormat="1" x14ac:dyDescent="0.2"/>
    <row r="443" s="56" customFormat="1" x14ac:dyDescent="0.2"/>
    <row r="444" s="56" customFormat="1" x14ac:dyDescent="0.2"/>
    <row r="445" s="56" customFormat="1" x14ac:dyDescent="0.2"/>
    <row r="446" s="56" customFormat="1" x14ac:dyDescent="0.2"/>
    <row r="447" s="56" customFormat="1" x14ac:dyDescent="0.2"/>
    <row r="448" s="56" customFormat="1" x14ac:dyDescent="0.2"/>
    <row r="449" s="56" customFormat="1" x14ac:dyDescent="0.2"/>
    <row r="450" s="56" customFormat="1" x14ac:dyDescent="0.2"/>
    <row r="451" s="56" customFormat="1" x14ac:dyDescent="0.2"/>
    <row r="452" s="56" customFormat="1" x14ac:dyDescent="0.2"/>
    <row r="453" s="56" customFormat="1" x14ac:dyDescent="0.2"/>
    <row r="454" s="56" customFormat="1" x14ac:dyDescent="0.2"/>
    <row r="455" s="56" customFormat="1" x14ac:dyDescent="0.2"/>
    <row r="456" s="56" customFormat="1" x14ac:dyDescent="0.2"/>
    <row r="457" s="56" customFormat="1" x14ac:dyDescent="0.2"/>
    <row r="458" s="56" customFormat="1" x14ac:dyDescent="0.2"/>
    <row r="459" s="56" customFormat="1" x14ac:dyDescent="0.2"/>
    <row r="460" s="56" customFormat="1" x14ac:dyDescent="0.2"/>
    <row r="461" s="56" customFormat="1" x14ac:dyDescent="0.2"/>
    <row r="462" s="56" customFormat="1" x14ac:dyDescent="0.2"/>
    <row r="463" s="56" customFormat="1" x14ac:dyDescent="0.2"/>
    <row r="464" s="56" customFormat="1" x14ac:dyDescent="0.2"/>
    <row r="465" s="56" customFormat="1" x14ac:dyDescent="0.2"/>
    <row r="466" s="56" customFormat="1" x14ac:dyDescent="0.2"/>
    <row r="467" s="56" customFormat="1" x14ac:dyDescent="0.2"/>
    <row r="468" s="56" customFormat="1" x14ac:dyDescent="0.2"/>
    <row r="469" s="56" customFormat="1" x14ac:dyDescent="0.2"/>
    <row r="470" s="56" customFormat="1" x14ac:dyDescent="0.2"/>
    <row r="471" s="56" customFormat="1" x14ac:dyDescent="0.2"/>
    <row r="472" s="56" customFormat="1" x14ac:dyDescent="0.2"/>
    <row r="473" s="56" customFormat="1" x14ac:dyDescent="0.2"/>
    <row r="474" s="56" customFormat="1" x14ac:dyDescent="0.2"/>
    <row r="475" s="56" customFormat="1" x14ac:dyDescent="0.2"/>
    <row r="476" s="56" customFormat="1" x14ac:dyDescent="0.2"/>
    <row r="477" s="56" customFormat="1" x14ac:dyDescent="0.2"/>
    <row r="478" s="56" customFormat="1" x14ac:dyDescent="0.2"/>
    <row r="479" s="56" customFormat="1" x14ac:dyDescent="0.2"/>
    <row r="480" s="56" customFormat="1" x14ac:dyDescent="0.2"/>
    <row r="481" s="56" customFormat="1" x14ac:dyDescent="0.2"/>
    <row r="482" s="56" customFormat="1" x14ac:dyDescent="0.2"/>
    <row r="483" s="56" customFormat="1" x14ac:dyDescent="0.2"/>
    <row r="484" s="56" customFormat="1" x14ac:dyDescent="0.2"/>
    <row r="485" s="56" customFormat="1" x14ac:dyDescent="0.2"/>
    <row r="486" s="56" customFormat="1" x14ac:dyDescent="0.2"/>
    <row r="487" s="56" customFormat="1" x14ac:dyDescent="0.2"/>
    <row r="488" s="56" customFormat="1" x14ac:dyDescent="0.2"/>
    <row r="489" s="56" customFormat="1" x14ac:dyDescent="0.2"/>
    <row r="490" s="56" customFormat="1" x14ac:dyDescent="0.2"/>
    <row r="491" s="56" customFormat="1" x14ac:dyDescent="0.2"/>
    <row r="492" s="56" customFormat="1" x14ac:dyDescent="0.2"/>
    <row r="493" s="56" customFormat="1" x14ac:dyDescent="0.2"/>
    <row r="494" s="56" customFormat="1" x14ac:dyDescent="0.2"/>
    <row r="495" s="56" customFormat="1" x14ac:dyDescent="0.2"/>
    <row r="496" s="56" customFormat="1" x14ac:dyDescent="0.2"/>
    <row r="497" s="56" customFormat="1" x14ac:dyDescent="0.2"/>
    <row r="498" s="56" customFormat="1" x14ac:dyDescent="0.2"/>
    <row r="499" s="56" customFormat="1" x14ac:dyDescent="0.2"/>
    <row r="500" s="56" customFormat="1" x14ac:dyDescent="0.2"/>
    <row r="501" s="56" customFormat="1" x14ac:dyDescent="0.2"/>
    <row r="502" s="56" customFormat="1" x14ac:dyDescent="0.2"/>
    <row r="503" s="56" customFormat="1" x14ac:dyDescent="0.2"/>
    <row r="504" s="56" customFormat="1" x14ac:dyDescent="0.2"/>
    <row r="505" s="56" customFormat="1" x14ac:dyDescent="0.2"/>
    <row r="506" s="56" customFormat="1" x14ac:dyDescent="0.2"/>
    <row r="507" s="56" customFormat="1" x14ac:dyDescent="0.2"/>
    <row r="508" s="56" customFormat="1" x14ac:dyDescent="0.2"/>
    <row r="509" s="56" customFormat="1" x14ac:dyDescent="0.2"/>
    <row r="510" s="56" customFormat="1" x14ac:dyDescent="0.2"/>
    <row r="511" s="56" customFormat="1" x14ac:dyDescent="0.2"/>
    <row r="512" s="56" customFormat="1" x14ac:dyDescent="0.2"/>
    <row r="513" s="56" customFormat="1" x14ac:dyDescent="0.2"/>
    <row r="514" s="56" customFormat="1" x14ac:dyDescent="0.2"/>
    <row r="515" s="56" customFormat="1" x14ac:dyDescent="0.2"/>
    <row r="516" s="56" customFormat="1" x14ac:dyDescent="0.2"/>
    <row r="517" s="56" customFormat="1" x14ac:dyDescent="0.2"/>
    <row r="518" s="56" customFormat="1" x14ac:dyDescent="0.2"/>
    <row r="519" s="56" customFormat="1" x14ac:dyDescent="0.2"/>
    <row r="520" s="56" customFormat="1" x14ac:dyDescent="0.2"/>
    <row r="521" s="56" customFormat="1" x14ac:dyDescent="0.2"/>
    <row r="522" s="56" customFormat="1" x14ac:dyDescent="0.2"/>
    <row r="523" s="56" customFormat="1" x14ac:dyDescent="0.2"/>
    <row r="524" s="56" customFormat="1" x14ac:dyDescent="0.2"/>
    <row r="525" s="56" customFormat="1" x14ac:dyDescent="0.2"/>
    <row r="526" s="56" customFormat="1" x14ac:dyDescent="0.2"/>
    <row r="527" s="56" customFormat="1" x14ac:dyDescent="0.2"/>
    <row r="528" s="56" customFormat="1" x14ac:dyDescent="0.2"/>
    <row r="529" s="56" customFormat="1" x14ac:dyDescent="0.2"/>
    <row r="530" s="56" customFormat="1" x14ac:dyDescent="0.2"/>
    <row r="531" s="56" customFormat="1" x14ac:dyDescent="0.2"/>
    <row r="532" s="56" customFormat="1" x14ac:dyDescent="0.2"/>
    <row r="533" s="56" customFormat="1" x14ac:dyDescent="0.2"/>
    <row r="534" s="56" customFormat="1" x14ac:dyDescent="0.2"/>
    <row r="535" s="56" customFormat="1" x14ac:dyDescent="0.2"/>
    <row r="536" s="56" customFormat="1" x14ac:dyDescent="0.2"/>
    <row r="537" s="56" customFormat="1" x14ac:dyDescent="0.2"/>
    <row r="538" s="56" customFormat="1" x14ac:dyDescent="0.2"/>
    <row r="539" s="56" customFormat="1" x14ac:dyDescent="0.2"/>
    <row r="540" s="56" customFormat="1" x14ac:dyDescent="0.2"/>
    <row r="541" s="56" customFormat="1" x14ac:dyDescent="0.2"/>
    <row r="542" s="56" customFormat="1" x14ac:dyDescent="0.2"/>
    <row r="543" s="56" customFormat="1" x14ac:dyDescent="0.2"/>
    <row r="544" s="56" customFormat="1" x14ac:dyDescent="0.2"/>
    <row r="545" s="56" customFormat="1" x14ac:dyDescent="0.2"/>
    <row r="546" s="56" customFormat="1" x14ac:dyDescent="0.2"/>
    <row r="547" s="56" customFormat="1" x14ac:dyDescent="0.2"/>
    <row r="548" s="56" customFormat="1" x14ac:dyDescent="0.2"/>
    <row r="549" s="56" customFormat="1" x14ac:dyDescent="0.2"/>
    <row r="550" s="56" customFormat="1" x14ac:dyDescent="0.2"/>
    <row r="551" s="56" customFormat="1" x14ac:dyDescent="0.2"/>
    <row r="552" s="56" customFormat="1" x14ac:dyDescent="0.2"/>
    <row r="553" s="56" customFormat="1" x14ac:dyDescent="0.2"/>
    <row r="554" s="56" customFormat="1" x14ac:dyDescent="0.2"/>
    <row r="555" s="56" customFormat="1" x14ac:dyDescent="0.2"/>
    <row r="556" s="56" customFormat="1" x14ac:dyDescent="0.2"/>
    <row r="557" s="56" customFormat="1" x14ac:dyDescent="0.2"/>
    <row r="558" s="56" customFormat="1" x14ac:dyDescent="0.2"/>
    <row r="559" s="56" customFormat="1" x14ac:dyDescent="0.2"/>
    <row r="560" s="56" customFormat="1" x14ac:dyDescent="0.2"/>
    <row r="561" s="56" customFormat="1" x14ac:dyDescent="0.2"/>
    <row r="562" s="56" customFormat="1" x14ac:dyDescent="0.2"/>
    <row r="563" s="56" customFormat="1" x14ac:dyDescent="0.2"/>
    <row r="564" s="56" customFormat="1" x14ac:dyDescent="0.2"/>
    <row r="565" s="56" customFormat="1" x14ac:dyDescent="0.2"/>
    <row r="566" s="56" customFormat="1" x14ac:dyDescent="0.2"/>
    <row r="567" s="56" customFormat="1" x14ac:dyDescent="0.2"/>
    <row r="568" s="56" customFormat="1" x14ac:dyDescent="0.2"/>
    <row r="569" s="56" customFormat="1" x14ac:dyDescent="0.2"/>
    <row r="570" s="56" customFormat="1" x14ac:dyDescent="0.2"/>
    <row r="571" s="56" customFormat="1" x14ac:dyDescent="0.2"/>
    <row r="572" s="56" customFormat="1" x14ac:dyDescent="0.2"/>
    <row r="573" s="56" customFormat="1" x14ac:dyDescent="0.2"/>
    <row r="574" s="56" customFormat="1" x14ac:dyDescent="0.2"/>
    <row r="575" s="56" customFormat="1" x14ac:dyDescent="0.2"/>
    <row r="576" s="56" customFormat="1" x14ac:dyDescent="0.2"/>
    <row r="577" s="56" customFormat="1" x14ac:dyDescent="0.2"/>
    <row r="578" s="56" customFormat="1" x14ac:dyDescent="0.2"/>
    <row r="579" s="56" customFormat="1" x14ac:dyDescent="0.2"/>
    <row r="580" s="56" customFormat="1" x14ac:dyDescent="0.2"/>
    <row r="581" s="56" customFormat="1" x14ac:dyDescent="0.2"/>
    <row r="582" s="56" customFormat="1" x14ac:dyDescent="0.2"/>
    <row r="583" s="56" customFormat="1" x14ac:dyDescent="0.2"/>
    <row r="584" s="56" customFormat="1" x14ac:dyDescent="0.2"/>
    <row r="585" s="56" customFormat="1" x14ac:dyDescent="0.2"/>
    <row r="586" s="56" customFormat="1" x14ac:dyDescent="0.2"/>
    <row r="587" s="56" customFormat="1" x14ac:dyDescent="0.2"/>
    <row r="588" s="56" customFormat="1" x14ac:dyDescent="0.2"/>
    <row r="589" s="56" customFormat="1" x14ac:dyDescent="0.2"/>
    <row r="590" s="56" customFormat="1" x14ac:dyDescent="0.2"/>
    <row r="591" s="56" customFormat="1" x14ac:dyDescent="0.2"/>
    <row r="592" s="56" customFormat="1" x14ac:dyDescent="0.2"/>
    <row r="593" s="56" customFormat="1" x14ac:dyDescent="0.2"/>
    <row r="594" s="56" customFormat="1" x14ac:dyDescent="0.2"/>
    <row r="595" s="56" customFormat="1" x14ac:dyDescent="0.2"/>
    <row r="596" s="56" customFormat="1" x14ac:dyDescent="0.2"/>
    <row r="597" s="56" customFormat="1" x14ac:dyDescent="0.2"/>
    <row r="598" s="56" customFormat="1" x14ac:dyDescent="0.2"/>
    <row r="599" s="56" customFormat="1" x14ac:dyDescent="0.2"/>
    <row r="600" s="56" customFormat="1" x14ac:dyDescent="0.2"/>
    <row r="601" s="56" customFormat="1" x14ac:dyDescent="0.2"/>
    <row r="602" s="56" customFormat="1" x14ac:dyDescent="0.2"/>
    <row r="603" s="56" customFormat="1" x14ac:dyDescent="0.2"/>
    <row r="604" s="56" customFormat="1" x14ac:dyDescent="0.2"/>
    <row r="605" s="56" customFormat="1" x14ac:dyDescent="0.2"/>
    <row r="606" s="56" customFormat="1" x14ac:dyDescent="0.2"/>
    <row r="607" s="56" customFormat="1" x14ac:dyDescent="0.2"/>
    <row r="608" s="56" customFormat="1" x14ac:dyDescent="0.2"/>
    <row r="609" s="56" customFormat="1" x14ac:dyDescent="0.2"/>
    <row r="610" s="56" customFormat="1" x14ac:dyDescent="0.2"/>
    <row r="611" s="56" customFormat="1" x14ac:dyDescent="0.2"/>
    <row r="612" s="56" customFormat="1" x14ac:dyDescent="0.2"/>
    <row r="613" s="56" customFormat="1" x14ac:dyDescent="0.2"/>
    <row r="614" s="56" customFormat="1" x14ac:dyDescent="0.2"/>
    <row r="615" s="56" customFormat="1" x14ac:dyDescent="0.2"/>
    <row r="616" s="56" customFormat="1" x14ac:dyDescent="0.2"/>
    <row r="617" s="56" customFormat="1" x14ac:dyDescent="0.2"/>
    <row r="618" s="56" customFormat="1" x14ac:dyDescent="0.2"/>
    <row r="619" s="56" customFormat="1" x14ac:dyDescent="0.2"/>
    <row r="620" s="56" customFormat="1" x14ac:dyDescent="0.2"/>
    <row r="621" s="56" customFormat="1" x14ac:dyDescent="0.2"/>
    <row r="622" s="56" customFormat="1" x14ac:dyDescent="0.2"/>
    <row r="623" s="56" customFormat="1" x14ac:dyDescent="0.2"/>
    <row r="624" s="56" customFormat="1" x14ac:dyDescent="0.2"/>
    <row r="625" s="56" customFormat="1" x14ac:dyDescent="0.2"/>
    <row r="626" s="56" customFormat="1" x14ac:dyDescent="0.2"/>
    <row r="627" s="56" customFormat="1" x14ac:dyDescent="0.2"/>
    <row r="628" s="56" customFormat="1" x14ac:dyDescent="0.2"/>
    <row r="629" s="56" customFormat="1" x14ac:dyDescent="0.2"/>
    <row r="630" s="56" customFormat="1" x14ac:dyDescent="0.2"/>
    <row r="631" s="56" customFormat="1" x14ac:dyDescent="0.2"/>
    <row r="632" s="56" customFormat="1" x14ac:dyDescent="0.2"/>
    <row r="633" s="56" customFormat="1" x14ac:dyDescent="0.2"/>
    <row r="634" s="56" customFormat="1" x14ac:dyDescent="0.2"/>
    <row r="635" s="56" customFormat="1" x14ac:dyDescent="0.2"/>
    <row r="636" s="56" customFormat="1" x14ac:dyDescent="0.2"/>
    <row r="637" s="56" customFormat="1" x14ac:dyDescent="0.2"/>
    <row r="638" s="56" customFormat="1" x14ac:dyDescent="0.2"/>
    <row r="639" s="56" customFormat="1" x14ac:dyDescent="0.2"/>
    <row r="640" s="56" customFormat="1" x14ac:dyDescent="0.2"/>
    <row r="641" s="56" customFormat="1" x14ac:dyDescent="0.2"/>
    <row r="642" s="56" customFormat="1" x14ac:dyDescent="0.2"/>
    <row r="643" s="56" customFormat="1" x14ac:dyDescent="0.2"/>
    <row r="644" s="56" customFormat="1" x14ac:dyDescent="0.2"/>
    <row r="645" s="56" customFormat="1" x14ac:dyDescent="0.2"/>
    <row r="646" s="56" customFormat="1" x14ac:dyDescent="0.2"/>
    <row r="647" s="56" customFormat="1" x14ac:dyDescent="0.2"/>
    <row r="648" s="56" customFormat="1" x14ac:dyDescent="0.2"/>
    <row r="649" s="56" customFormat="1" x14ac:dyDescent="0.2"/>
    <row r="650" s="56" customFormat="1" x14ac:dyDescent="0.2"/>
    <row r="651" s="56" customFormat="1" x14ac:dyDescent="0.2"/>
    <row r="652" s="56" customFormat="1" x14ac:dyDescent="0.2"/>
    <row r="653" s="56" customFormat="1" x14ac:dyDescent="0.2"/>
    <row r="654" s="56" customFormat="1" x14ac:dyDescent="0.2"/>
    <row r="655" s="56" customFormat="1" x14ac:dyDescent="0.2"/>
    <row r="656" s="56" customFormat="1" x14ac:dyDescent="0.2"/>
    <row r="657" s="56" customFormat="1" x14ac:dyDescent="0.2"/>
    <row r="658" s="56" customFormat="1" x14ac:dyDescent="0.2"/>
    <row r="659" s="56" customFormat="1" x14ac:dyDescent="0.2"/>
    <row r="660" s="56" customFormat="1" x14ac:dyDescent="0.2"/>
    <row r="661" s="56" customFormat="1" x14ac:dyDescent="0.2"/>
    <row r="662" s="56" customFormat="1" x14ac:dyDescent="0.2"/>
    <row r="663" s="56" customFormat="1" x14ac:dyDescent="0.2"/>
    <row r="664" s="56" customFormat="1" x14ac:dyDescent="0.2"/>
    <row r="665" s="56" customFormat="1" x14ac:dyDescent="0.2"/>
    <row r="666" s="56" customFormat="1" x14ac:dyDescent="0.2"/>
    <row r="667" s="56" customFormat="1" x14ac:dyDescent="0.2"/>
    <row r="668" s="56" customFormat="1" x14ac:dyDescent="0.2"/>
    <row r="669" s="56" customFormat="1" x14ac:dyDescent="0.2"/>
    <row r="670" s="56" customFormat="1" x14ac:dyDescent="0.2"/>
    <row r="671" s="56" customFormat="1" x14ac:dyDescent="0.2"/>
    <row r="672" s="56" customFormat="1" x14ac:dyDescent="0.2"/>
    <row r="673" s="56" customFormat="1" x14ac:dyDescent="0.2"/>
    <row r="674" s="56" customFormat="1" x14ac:dyDescent="0.2"/>
    <row r="675" s="56" customFormat="1" x14ac:dyDescent="0.2"/>
    <row r="676" s="56" customFormat="1" x14ac:dyDescent="0.2"/>
    <row r="677" s="56" customFormat="1" x14ac:dyDescent="0.2"/>
    <row r="678" s="56" customFormat="1" x14ac:dyDescent="0.2"/>
    <row r="679" s="56" customFormat="1" x14ac:dyDescent="0.2"/>
    <row r="680" s="56" customFormat="1" x14ac:dyDescent="0.2"/>
    <row r="681" s="56" customFormat="1" x14ac:dyDescent="0.2"/>
    <row r="682" s="56" customFormat="1" x14ac:dyDescent="0.2"/>
    <row r="683" s="56" customFormat="1" x14ac:dyDescent="0.2"/>
    <row r="684" s="56" customFormat="1" x14ac:dyDescent="0.2"/>
    <row r="685" s="56" customFormat="1" x14ac:dyDescent="0.2"/>
    <row r="686" s="56" customFormat="1" x14ac:dyDescent="0.2"/>
    <row r="687" s="56" customFormat="1" x14ac:dyDescent="0.2"/>
    <row r="688" s="56" customFormat="1" x14ac:dyDescent="0.2"/>
    <row r="689" s="56" customFormat="1" x14ac:dyDescent="0.2"/>
    <row r="690" s="56" customFormat="1" x14ac:dyDescent="0.2"/>
    <row r="691" s="56" customFormat="1" x14ac:dyDescent="0.2"/>
    <row r="692" s="56" customFormat="1" x14ac:dyDescent="0.2"/>
    <row r="693" s="56" customFormat="1" x14ac:dyDescent="0.2"/>
    <row r="694" s="56" customFormat="1" x14ac:dyDescent="0.2"/>
    <row r="695" s="56" customFormat="1" x14ac:dyDescent="0.2"/>
    <row r="696" s="56" customFormat="1" x14ac:dyDescent="0.2"/>
    <row r="697" s="56" customFormat="1" x14ac:dyDescent="0.2"/>
    <row r="698" s="56" customFormat="1" x14ac:dyDescent="0.2"/>
    <row r="699" s="56" customFormat="1" x14ac:dyDescent="0.2"/>
    <row r="700" s="56" customFormat="1" x14ac:dyDescent="0.2"/>
    <row r="701" s="56" customFormat="1" x14ac:dyDescent="0.2"/>
    <row r="702" s="56" customFormat="1" x14ac:dyDescent="0.2"/>
    <row r="703" s="56" customFormat="1" x14ac:dyDescent="0.2"/>
    <row r="704" s="56" customFormat="1" x14ac:dyDescent="0.2"/>
    <row r="705" s="56" customFormat="1" x14ac:dyDescent="0.2"/>
    <row r="706" s="56" customFormat="1" x14ac:dyDescent="0.2"/>
    <row r="707" s="56" customFormat="1" x14ac:dyDescent="0.2"/>
    <row r="708" s="56" customFormat="1" x14ac:dyDescent="0.2"/>
    <row r="709" s="56" customFormat="1" x14ac:dyDescent="0.2"/>
    <row r="710" s="56" customFormat="1" x14ac:dyDescent="0.2"/>
    <row r="711" s="56" customFormat="1" x14ac:dyDescent="0.2"/>
    <row r="712" s="56" customFormat="1" x14ac:dyDescent="0.2"/>
    <row r="713" s="56" customFormat="1" x14ac:dyDescent="0.2"/>
    <row r="714" s="56" customFormat="1" x14ac:dyDescent="0.2"/>
    <row r="715" s="56" customFormat="1" x14ac:dyDescent="0.2"/>
    <row r="716" s="56" customFormat="1" x14ac:dyDescent="0.2"/>
    <row r="717" s="56" customFormat="1" x14ac:dyDescent="0.2"/>
    <row r="718" s="56" customFormat="1" x14ac:dyDescent="0.2"/>
    <row r="719" s="56" customFormat="1" x14ac:dyDescent="0.2"/>
    <row r="720" s="56" customFormat="1" x14ac:dyDescent="0.2"/>
    <row r="721" s="56" customFormat="1" x14ac:dyDescent="0.2"/>
    <row r="722" s="56" customFormat="1" x14ac:dyDescent="0.2"/>
    <row r="723" s="56" customFormat="1" x14ac:dyDescent="0.2"/>
    <row r="724" s="56" customFormat="1" x14ac:dyDescent="0.2"/>
    <row r="725" s="56" customFormat="1" x14ac:dyDescent="0.2"/>
    <row r="726" s="56" customFormat="1" x14ac:dyDescent="0.2"/>
    <row r="727" s="56" customFormat="1" x14ac:dyDescent="0.2"/>
    <row r="728" s="56" customFormat="1" x14ac:dyDescent="0.2"/>
    <row r="729" s="56" customFormat="1" x14ac:dyDescent="0.2"/>
    <row r="730" s="56" customFormat="1" x14ac:dyDescent="0.2"/>
    <row r="731" s="56" customFormat="1" x14ac:dyDescent="0.2"/>
    <row r="732" s="56" customFormat="1" x14ac:dyDescent="0.2"/>
    <row r="733" s="56" customFormat="1" x14ac:dyDescent="0.2"/>
    <row r="734" s="56" customFormat="1" x14ac:dyDescent="0.2"/>
    <row r="735" s="56" customFormat="1" x14ac:dyDescent="0.2"/>
    <row r="736" s="56" customFormat="1" x14ac:dyDescent="0.2"/>
    <row r="737" s="56" customFormat="1" x14ac:dyDescent="0.2"/>
    <row r="738" s="56" customFormat="1" x14ac:dyDescent="0.2"/>
    <row r="739" s="56" customFormat="1" x14ac:dyDescent="0.2"/>
    <row r="740" s="56" customFormat="1" x14ac:dyDescent="0.2"/>
    <row r="741" s="56" customFormat="1" x14ac:dyDescent="0.2"/>
    <row r="742" s="56" customFormat="1" x14ac:dyDescent="0.2"/>
    <row r="743" s="56" customFormat="1" x14ac:dyDescent="0.2"/>
    <row r="744" s="56" customFormat="1" x14ac:dyDescent="0.2"/>
    <row r="745" s="56" customFormat="1" x14ac:dyDescent="0.2"/>
    <row r="746" s="56" customFormat="1" x14ac:dyDescent="0.2"/>
    <row r="747" s="56" customFormat="1" x14ac:dyDescent="0.2"/>
    <row r="748" s="56" customFormat="1" x14ac:dyDescent="0.2"/>
    <row r="749" s="56" customFormat="1" x14ac:dyDescent="0.2"/>
    <row r="750" s="56" customFormat="1" x14ac:dyDescent="0.2"/>
    <row r="751" s="56" customFormat="1" x14ac:dyDescent="0.2"/>
    <row r="752" s="56" customFormat="1" x14ac:dyDescent="0.2"/>
    <row r="753" s="56" customFormat="1" x14ac:dyDescent="0.2"/>
    <row r="754" s="56" customFormat="1" x14ac:dyDescent="0.2"/>
    <row r="755" s="56" customFormat="1" x14ac:dyDescent="0.2"/>
    <row r="756" s="56" customFormat="1" x14ac:dyDescent="0.2"/>
    <row r="757" s="56" customFormat="1" x14ac:dyDescent="0.2"/>
    <row r="758" s="56" customFormat="1" x14ac:dyDescent="0.2"/>
    <row r="759" s="56" customFormat="1" x14ac:dyDescent="0.2"/>
    <row r="760" s="56" customFormat="1" x14ac:dyDescent="0.2"/>
    <row r="761" s="56" customFormat="1" x14ac:dyDescent="0.2"/>
    <row r="762" s="56" customFormat="1" x14ac:dyDescent="0.2"/>
    <row r="763" s="56" customFormat="1" x14ac:dyDescent="0.2"/>
    <row r="764" s="56" customFormat="1" x14ac:dyDescent="0.2"/>
    <row r="765" s="56" customFormat="1" x14ac:dyDescent="0.2"/>
    <row r="766" s="56" customFormat="1" x14ac:dyDescent="0.2"/>
    <row r="767" s="56" customFormat="1" x14ac:dyDescent="0.2"/>
    <row r="768" s="56" customFormat="1" x14ac:dyDescent="0.2"/>
    <row r="769" s="56" customFormat="1" x14ac:dyDescent="0.2"/>
    <row r="770" s="56" customFormat="1" x14ac:dyDescent="0.2"/>
    <row r="771" s="56" customFormat="1" x14ac:dyDescent="0.2"/>
    <row r="772" s="56" customFormat="1" x14ac:dyDescent="0.2"/>
    <row r="773" s="56" customFormat="1" x14ac:dyDescent="0.2"/>
    <row r="774" s="56" customFormat="1" x14ac:dyDescent="0.2"/>
    <row r="775" s="56" customFormat="1" x14ac:dyDescent="0.2"/>
    <row r="776" s="56" customFormat="1" x14ac:dyDescent="0.2"/>
    <row r="777" s="56" customFormat="1" x14ac:dyDescent="0.2"/>
    <row r="778" s="56" customFormat="1" x14ac:dyDescent="0.2"/>
    <row r="779" s="56" customFormat="1" x14ac:dyDescent="0.2"/>
    <row r="780" s="56" customFormat="1" x14ac:dyDescent="0.2"/>
    <row r="781" s="56" customFormat="1" x14ac:dyDescent="0.2"/>
    <row r="782" s="56" customFormat="1" x14ac:dyDescent="0.2"/>
    <row r="783" s="56" customFormat="1" x14ac:dyDescent="0.2"/>
    <row r="784" s="56" customFormat="1" x14ac:dyDescent="0.2"/>
    <row r="785" s="56" customFormat="1" x14ac:dyDescent="0.2"/>
    <row r="786" s="56" customFormat="1" x14ac:dyDescent="0.2"/>
    <row r="787" s="56" customFormat="1" x14ac:dyDescent="0.2"/>
    <row r="788" s="56" customFormat="1" x14ac:dyDescent="0.2"/>
    <row r="789" s="56" customFormat="1" x14ac:dyDescent="0.2"/>
    <row r="790" s="56" customFormat="1" x14ac:dyDescent="0.2"/>
    <row r="791" s="56" customFormat="1" x14ac:dyDescent="0.2"/>
    <row r="792" s="56" customFormat="1" x14ac:dyDescent="0.2"/>
    <row r="793" s="56" customFormat="1" x14ac:dyDescent="0.2"/>
    <row r="794" s="56" customFormat="1" x14ac:dyDescent="0.2"/>
    <row r="795" s="56" customFormat="1" x14ac:dyDescent="0.2"/>
    <row r="796" s="56" customFormat="1" x14ac:dyDescent="0.2"/>
    <row r="797" s="56" customFormat="1" x14ac:dyDescent="0.2"/>
    <row r="798" s="56" customFormat="1" x14ac:dyDescent="0.2"/>
    <row r="799" s="56" customFormat="1" x14ac:dyDescent="0.2"/>
    <row r="800" s="56" customFormat="1" x14ac:dyDescent="0.2"/>
    <row r="801" s="56" customFormat="1" x14ac:dyDescent="0.2"/>
    <row r="802" s="56" customFormat="1" x14ac:dyDescent="0.2"/>
    <row r="803" s="56" customFormat="1" x14ac:dyDescent="0.2"/>
    <row r="804" s="56" customFormat="1" x14ac:dyDescent="0.2"/>
    <row r="805" s="56" customFormat="1" x14ac:dyDescent="0.2"/>
    <row r="806" s="56" customFormat="1" x14ac:dyDescent="0.2"/>
    <row r="807" s="56" customFormat="1" x14ac:dyDescent="0.2"/>
    <row r="808" s="56" customFormat="1" x14ac:dyDescent="0.2"/>
    <row r="809" s="56" customFormat="1" x14ac:dyDescent="0.2"/>
    <row r="810" s="56" customFormat="1" x14ac:dyDescent="0.2"/>
    <row r="811" s="56" customFormat="1" x14ac:dyDescent="0.2"/>
    <row r="812" s="56" customFormat="1" x14ac:dyDescent="0.2"/>
    <row r="813" s="56" customFormat="1" x14ac:dyDescent="0.2"/>
    <row r="814" s="56" customFormat="1" x14ac:dyDescent="0.2"/>
    <row r="815" s="56" customFormat="1" x14ac:dyDescent="0.2"/>
    <row r="816" s="56" customFormat="1" x14ac:dyDescent="0.2"/>
    <row r="817" s="56" customFormat="1" x14ac:dyDescent="0.2"/>
    <row r="818" s="56" customFormat="1" x14ac:dyDescent="0.2"/>
    <row r="819" s="56" customFormat="1" x14ac:dyDescent="0.2"/>
    <row r="820" s="56" customFormat="1" x14ac:dyDescent="0.2"/>
    <row r="821" s="56" customFormat="1" x14ac:dyDescent="0.2"/>
    <row r="822" s="56" customFormat="1" x14ac:dyDescent="0.2"/>
    <row r="823" s="56" customFormat="1" x14ac:dyDescent="0.2"/>
    <row r="824" s="56" customFormat="1" x14ac:dyDescent="0.2"/>
    <row r="825" s="56" customFormat="1" x14ac:dyDescent="0.2"/>
    <row r="826" s="56" customFormat="1" x14ac:dyDescent="0.2"/>
    <row r="827" s="56" customFormat="1" x14ac:dyDescent="0.2"/>
    <row r="828" s="56" customFormat="1" x14ac:dyDescent="0.2"/>
    <row r="829" s="56" customFormat="1" x14ac:dyDescent="0.2"/>
    <row r="830" s="56" customFormat="1" x14ac:dyDescent="0.2"/>
    <row r="831" s="56" customFormat="1" x14ac:dyDescent="0.2"/>
    <row r="832" s="56" customFormat="1" x14ac:dyDescent="0.2"/>
    <row r="833" s="56" customFormat="1" x14ac:dyDescent="0.2"/>
    <row r="834" s="56" customFormat="1" x14ac:dyDescent="0.2"/>
    <row r="835" s="56" customFormat="1" x14ac:dyDescent="0.2"/>
    <row r="836" s="56" customFormat="1" x14ac:dyDescent="0.2"/>
    <row r="837" s="56" customFormat="1" x14ac:dyDescent="0.2"/>
    <row r="838" s="56" customFormat="1" x14ac:dyDescent="0.2"/>
    <row r="839" s="56" customFormat="1" x14ac:dyDescent="0.2"/>
    <row r="840" s="56" customFormat="1" x14ac:dyDescent="0.2"/>
    <row r="841" s="56" customFormat="1" x14ac:dyDescent="0.2"/>
    <row r="842" s="56" customFormat="1" x14ac:dyDescent="0.2"/>
    <row r="843" s="56" customFormat="1" x14ac:dyDescent="0.2"/>
    <row r="844" s="56" customFormat="1" x14ac:dyDescent="0.2"/>
    <row r="845" s="56" customFormat="1" x14ac:dyDescent="0.2"/>
    <row r="846" s="56" customFormat="1" x14ac:dyDescent="0.2"/>
    <row r="847" s="56" customFormat="1" x14ac:dyDescent="0.2"/>
    <row r="848" s="56" customFormat="1" x14ac:dyDescent="0.2"/>
    <row r="849" s="56" customFormat="1" x14ac:dyDescent="0.2"/>
    <row r="850" s="56" customFormat="1" x14ac:dyDescent="0.2"/>
    <row r="851" s="56" customFormat="1" x14ac:dyDescent="0.2"/>
    <row r="852" s="56" customFormat="1" x14ac:dyDescent="0.2"/>
    <row r="853" s="56" customFormat="1" x14ac:dyDescent="0.2"/>
    <row r="854" s="56" customFormat="1" x14ac:dyDescent="0.2"/>
    <row r="855" s="56" customFormat="1" x14ac:dyDescent="0.2"/>
    <row r="856" s="56" customFormat="1" x14ac:dyDescent="0.2"/>
    <row r="857" s="56" customFormat="1" x14ac:dyDescent="0.2"/>
    <row r="858" s="56" customFormat="1" x14ac:dyDescent="0.2"/>
    <row r="859" s="56" customFormat="1" x14ac:dyDescent="0.2"/>
    <row r="860" s="56" customFormat="1" x14ac:dyDescent="0.2"/>
    <row r="861" s="56" customFormat="1" x14ac:dyDescent="0.2"/>
    <row r="862" s="56" customFormat="1" x14ac:dyDescent="0.2"/>
    <row r="863" s="56" customFormat="1" x14ac:dyDescent="0.2"/>
    <row r="864" s="56" customFormat="1" x14ac:dyDescent="0.2"/>
    <row r="865" s="56" customFormat="1" x14ac:dyDescent="0.2"/>
    <row r="866" s="56" customFormat="1" x14ac:dyDescent="0.2"/>
    <row r="867" s="56" customFormat="1" x14ac:dyDescent="0.2"/>
    <row r="868" s="56" customFormat="1" x14ac:dyDescent="0.2"/>
    <row r="869" s="56" customFormat="1" x14ac:dyDescent="0.2"/>
    <row r="870" s="56" customFormat="1" x14ac:dyDescent="0.2"/>
    <row r="871" s="56" customFormat="1" x14ac:dyDescent="0.2"/>
    <row r="872" s="56" customFormat="1" x14ac:dyDescent="0.2"/>
    <row r="873" s="56" customFormat="1" x14ac:dyDescent="0.2"/>
    <row r="874" s="56" customFormat="1" x14ac:dyDescent="0.2"/>
    <row r="875" s="56" customFormat="1" x14ac:dyDescent="0.2"/>
    <row r="876" s="56" customFormat="1" x14ac:dyDescent="0.2"/>
    <row r="877" s="56" customFormat="1" x14ac:dyDescent="0.2"/>
    <row r="878" s="56" customFormat="1" x14ac:dyDescent="0.2"/>
    <row r="879" s="56" customFormat="1" x14ac:dyDescent="0.2"/>
    <row r="880" s="56" customFormat="1" x14ac:dyDescent="0.2"/>
    <row r="881" s="56" customFormat="1" x14ac:dyDescent="0.2"/>
    <row r="882" s="56" customFormat="1" x14ac:dyDescent="0.2"/>
    <row r="883" s="56" customFormat="1" x14ac:dyDescent="0.2"/>
    <row r="884" s="56" customFormat="1" x14ac:dyDescent="0.2"/>
    <row r="885" s="56" customFormat="1" x14ac:dyDescent="0.2"/>
    <row r="886" s="56" customFormat="1" x14ac:dyDescent="0.2"/>
    <row r="887" s="56" customFormat="1" x14ac:dyDescent="0.2"/>
    <row r="888" s="56" customFormat="1" x14ac:dyDescent="0.2"/>
    <row r="889" s="56" customFormat="1" x14ac:dyDescent="0.2"/>
    <row r="890" s="56" customFormat="1" x14ac:dyDescent="0.2"/>
    <row r="891" s="56" customFormat="1" x14ac:dyDescent="0.2"/>
    <row r="892" s="56" customFormat="1" x14ac:dyDescent="0.2"/>
    <row r="893" s="56" customFormat="1" x14ac:dyDescent="0.2"/>
    <row r="894" s="56" customFormat="1" x14ac:dyDescent="0.2"/>
    <row r="895" s="56" customFormat="1" x14ac:dyDescent="0.2"/>
    <row r="896" s="56" customFormat="1" x14ac:dyDescent="0.2"/>
    <row r="897" s="56" customFormat="1" x14ac:dyDescent="0.2"/>
    <row r="898" s="56" customFormat="1" x14ac:dyDescent="0.2"/>
    <row r="899" s="56" customFormat="1" x14ac:dyDescent="0.2"/>
    <row r="900" s="56" customFormat="1" x14ac:dyDescent="0.2"/>
    <row r="901" s="56" customFormat="1" x14ac:dyDescent="0.2"/>
    <row r="902" s="56" customFormat="1" x14ac:dyDescent="0.2"/>
    <row r="903" s="56" customFormat="1" x14ac:dyDescent="0.2"/>
    <row r="904" s="56" customFormat="1" x14ac:dyDescent="0.2"/>
    <row r="905" s="56" customFormat="1" x14ac:dyDescent="0.2"/>
    <row r="906" s="56" customFormat="1" x14ac:dyDescent="0.2"/>
    <row r="907" s="56" customFormat="1" x14ac:dyDescent="0.2"/>
    <row r="908" s="56" customFormat="1" x14ac:dyDescent="0.2"/>
    <row r="909" s="56" customFormat="1" x14ac:dyDescent="0.2"/>
    <row r="910" s="56" customFormat="1" x14ac:dyDescent="0.2"/>
    <row r="911" s="56" customFormat="1" x14ac:dyDescent="0.2"/>
    <row r="912" s="56" customFormat="1" x14ac:dyDescent="0.2"/>
    <row r="913" s="56" customFormat="1" x14ac:dyDescent="0.2"/>
    <row r="914" s="56" customFormat="1" x14ac:dyDescent="0.2"/>
    <row r="915" s="56" customFormat="1" x14ac:dyDescent="0.2"/>
    <row r="916" s="56" customFormat="1" x14ac:dyDescent="0.2"/>
    <row r="917" s="56" customFormat="1" x14ac:dyDescent="0.2"/>
    <row r="918" s="56" customFormat="1" x14ac:dyDescent="0.2"/>
    <row r="919" s="56" customFormat="1" x14ac:dyDescent="0.2"/>
    <row r="920" s="56" customFormat="1" x14ac:dyDescent="0.2"/>
    <row r="921" s="56" customFormat="1" x14ac:dyDescent="0.2"/>
    <row r="922" s="56" customFormat="1" x14ac:dyDescent="0.2"/>
    <row r="923" s="56" customFormat="1" x14ac:dyDescent="0.2"/>
    <row r="924" s="56" customFormat="1" x14ac:dyDescent="0.2"/>
    <row r="925" s="56" customFormat="1" x14ac:dyDescent="0.2"/>
    <row r="926" s="56" customFormat="1" x14ac:dyDescent="0.2"/>
    <row r="927" s="56" customFormat="1" x14ac:dyDescent="0.2"/>
    <row r="928" s="56" customFormat="1" x14ac:dyDescent="0.2"/>
    <row r="929" s="56" customFormat="1" x14ac:dyDescent="0.2"/>
    <row r="930" s="56" customFormat="1" x14ac:dyDescent="0.2"/>
    <row r="931" s="56" customFormat="1" x14ac:dyDescent="0.2"/>
    <row r="932" s="56" customFormat="1" x14ac:dyDescent="0.2"/>
    <row r="933" s="56" customFormat="1" x14ac:dyDescent="0.2"/>
    <row r="934" s="56" customFormat="1" x14ac:dyDescent="0.2"/>
    <row r="935" s="56" customFormat="1" x14ac:dyDescent="0.2"/>
    <row r="936" s="56" customFormat="1" x14ac:dyDescent="0.2"/>
    <row r="937" s="56" customFormat="1" x14ac:dyDescent="0.2"/>
    <row r="938" s="56" customFormat="1" x14ac:dyDescent="0.2"/>
    <row r="939" s="56" customFormat="1" x14ac:dyDescent="0.2"/>
    <row r="940" s="56" customFormat="1" x14ac:dyDescent="0.2"/>
    <row r="941" s="56" customFormat="1" x14ac:dyDescent="0.2"/>
    <row r="942" s="56" customFormat="1" x14ac:dyDescent="0.2"/>
    <row r="943" s="56" customFormat="1" x14ac:dyDescent="0.2"/>
    <row r="944" s="56" customFormat="1" x14ac:dyDescent="0.2"/>
    <row r="945" s="56" customFormat="1" x14ac:dyDescent="0.2"/>
    <row r="946" s="56" customFormat="1" x14ac:dyDescent="0.2"/>
    <row r="947" s="56" customFormat="1" x14ac:dyDescent="0.2"/>
    <row r="948" s="56" customFormat="1" x14ac:dyDescent="0.2"/>
    <row r="949" s="56" customFormat="1" x14ac:dyDescent="0.2"/>
    <row r="950" s="56" customFormat="1" x14ac:dyDescent="0.2"/>
    <row r="951" s="56" customFormat="1" x14ac:dyDescent="0.2"/>
    <row r="952" s="56" customFormat="1" x14ac:dyDescent="0.2"/>
    <row r="953" s="56" customFormat="1" x14ac:dyDescent="0.2"/>
    <row r="954" s="56" customFormat="1" x14ac:dyDescent="0.2"/>
    <row r="955" s="56" customFormat="1" x14ac:dyDescent="0.2"/>
    <row r="956" s="56" customFormat="1" x14ac:dyDescent="0.2"/>
    <row r="957" s="56" customFormat="1" x14ac:dyDescent="0.2"/>
    <row r="958" s="56" customFormat="1" x14ac:dyDescent="0.2"/>
    <row r="959" s="56" customFormat="1" x14ac:dyDescent="0.2"/>
    <row r="960" s="56" customFormat="1" x14ac:dyDescent="0.2"/>
    <row r="961" s="56" customFormat="1" x14ac:dyDescent="0.2"/>
    <row r="962" s="56" customFormat="1" x14ac:dyDescent="0.2"/>
    <row r="963" s="56" customFormat="1" x14ac:dyDescent="0.2"/>
    <row r="964" s="56" customFormat="1" x14ac:dyDescent="0.2"/>
    <row r="965" s="56" customFormat="1" x14ac:dyDescent="0.2"/>
    <row r="966" s="56" customFormat="1" x14ac:dyDescent="0.2"/>
    <row r="967" s="56" customFormat="1" x14ac:dyDescent="0.2"/>
    <row r="968" s="56" customFormat="1" x14ac:dyDescent="0.2"/>
    <row r="969" s="56" customFormat="1" x14ac:dyDescent="0.2"/>
    <row r="970" s="56" customFormat="1" x14ac:dyDescent="0.2"/>
    <row r="971" s="56" customFormat="1" x14ac:dyDescent="0.2"/>
    <row r="972" s="56" customFormat="1" x14ac:dyDescent="0.2"/>
    <row r="973" s="56" customFormat="1" x14ac:dyDescent="0.2"/>
    <row r="974" s="56" customFormat="1" x14ac:dyDescent="0.2"/>
    <row r="975" s="56" customFormat="1" x14ac:dyDescent="0.2"/>
    <row r="976" s="56" customFormat="1" x14ac:dyDescent="0.2"/>
    <row r="977" s="56" customFormat="1" x14ac:dyDescent="0.2"/>
    <row r="978" s="56" customFormat="1" x14ac:dyDescent="0.2"/>
    <row r="979" s="56" customFormat="1" x14ac:dyDescent="0.2"/>
    <row r="980" s="56" customFormat="1" x14ac:dyDescent="0.2"/>
    <row r="981" s="56" customFormat="1" x14ac:dyDescent="0.2"/>
    <row r="982" s="56" customFormat="1" x14ac:dyDescent="0.2"/>
    <row r="983" s="56" customFormat="1" x14ac:dyDescent="0.2"/>
    <row r="984" s="56" customFormat="1" x14ac:dyDescent="0.2"/>
    <row r="985" s="56" customFormat="1" x14ac:dyDescent="0.2"/>
    <row r="986" s="56" customFormat="1" x14ac:dyDescent="0.2"/>
    <row r="987" s="56" customFormat="1" x14ac:dyDescent="0.2"/>
    <row r="988" s="56" customFormat="1" x14ac:dyDescent="0.2"/>
    <row r="989" s="56" customFormat="1" x14ac:dyDescent="0.2"/>
    <row r="990" s="56" customFormat="1" x14ac:dyDescent="0.2"/>
    <row r="991" s="56" customFormat="1" x14ac:dyDescent="0.2"/>
    <row r="992" s="56" customFormat="1" x14ac:dyDescent="0.2"/>
    <row r="993" s="56" customFormat="1" x14ac:dyDescent="0.2"/>
    <row r="994" s="56" customFormat="1" x14ac:dyDescent="0.2"/>
    <row r="995" s="56" customFormat="1" x14ac:dyDescent="0.2"/>
    <row r="996" s="56" customFormat="1" x14ac:dyDescent="0.2"/>
    <row r="997" s="56" customFormat="1" x14ac:dyDescent="0.2"/>
    <row r="998" s="56" customFormat="1" x14ac:dyDescent="0.2"/>
    <row r="999" s="56" customFormat="1" x14ac:dyDescent="0.2"/>
    <row r="1000" s="56" customFormat="1" x14ac:dyDescent="0.2"/>
    <row r="1001" s="56" customFormat="1" x14ac:dyDescent="0.2"/>
    <row r="1002" s="56" customFormat="1" x14ac:dyDescent="0.2"/>
    <row r="1003" s="56" customFormat="1" x14ac:dyDescent="0.2"/>
    <row r="1004" s="56" customFormat="1" x14ac:dyDescent="0.2"/>
    <row r="1005" s="56" customFormat="1" x14ac:dyDescent="0.2"/>
    <row r="1006" s="56" customFormat="1" x14ac:dyDescent="0.2"/>
    <row r="1007" s="56" customFormat="1" x14ac:dyDescent="0.2"/>
    <row r="1008" s="56" customFormat="1" x14ac:dyDescent="0.2"/>
    <row r="1009" s="56" customFormat="1" x14ac:dyDescent="0.2"/>
    <row r="1010" s="56" customFormat="1" x14ac:dyDescent="0.2"/>
    <row r="1011" s="56" customFormat="1" x14ac:dyDescent="0.2"/>
    <row r="1012" s="56" customFormat="1" x14ac:dyDescent="0.2"/>
    <row r="1013" s="56" customFormat="1" x14ac:dyDescent="0.2"/>
    <row r="1014" s="56" customFormat="1" x14ac:dyDescent="0.2"/>
    <row r="1015" s="56" customFormat="1" x14ac:dyDescent="0.2"/>
    <row r="1016" s="56" customFormat="1" x14ac:dyDescent="0.2"/>
    <row r="1017" s="56" customFormat="1" x14ac:dyDescent="0.2"/>
    <row r="1018" s="56" customFormat="1" x14ac:dyDescent="0.2"/>
    <row r="1019" s="56" customFormat="1" x14ac:dyDescent="0.2"/>
    <row r="1020" s="56" customFormat="1" x14ac:dyDescent="0.2"/>
    <row r="1021" s="56" customFormat="1" x14ac:dyDescent="0.2"/>
    <row r="1022" s="56" customFormat="1" x14ac:dyDescent="0.2"/>
    <row r="1023" s="56" customFormat="1" x14ac:dyDescent="0.2"/>
    <row r="1024" s="56" customFormat="1" x14ac:dyDescent="0.2"/>
    <row r="1025" s="56" customFormat="1" x14ac:dyDescent="0.2"/>
    <row r="1026" s="56" customFormat="1" x14ac:dyDescent="0.2"/>
    <row r="1027" s="56" customFormat="1" x14ac:dyDescent="0.2"/>
    <row r="1028" s="56" customFormat="1" x14ac:dyDescent="0.2"/>
    <row r="1029" s="56" customFormat="1" x14ac:dyDescent="0.2"/>
    <row r="1030" s="56" customFormat="1" x14ac:dyDescent="0.2"/>
    <row r="1031" s="56" customFormat="1" x14ac:dyDescent="0.2"/>
    <row r="1032" s="56" customFormat="1" x14ac:dyDescent="0.2"/>
    <row r="1033" s="56" customFormat="1" x14ac:dyDescent="0.2"/>
    <row r="1034" s="56" customFormat="1" x14ac:dyDescent="0.2"/>
    <row r="1035" s="56" customFormat="1" x14ac:dyDescent="0.2"/>
    <row r="1036" s="56" customFormat="1" x14ac:dyDescent="0.2"/>
    <row r="1037" s="56" customFormat="1" x14ac:dyDescent="0.2"/>
    <row r="1038" s="56" customFormat="1" x14ac:dyDescent="0.2"/>
    <row r="1039" s="56" customFormat="1" x14ac:dyDescent="0.2"/>
    <row r="1040" s="56" customFormat="1" x14ac:dyDescent="0.2"/>
    <row r="1041" s="56" customFormat="1" x14ac:dyDescent="0.2"/>
    <row r="1042" s="56" customFormat="1" x14ac:dyDescent="0.2"/>
    <row r="1043" s="56" customFormat="1" x14ac:dyDescent="0.2"/>
    <row r="1044" s="56" customFormat="1" x14ac:dyDescent="0.2"/>
    <row r="1045" s="56" customFormat="1" x14ac:dyDescent="0.2"/>
    <row r="1046" s="56" customFormat="1" x14ac:dyDescent="0.2"/>
    <row r="1047" s="56" customFormat="1" x14ac:dyDescent="0.2"/>
    <row r="1048" s="56" customFormat="1" x14ac:dyDescent="0.2"/>
    <row r="1049" s="56" customFormat="1" x14ac:dyDescent="0.2"/>
    <row r="1050" s="56" customFormat="1" x14ac:dyDescent="0.2"/>
    <row r="1051" s="56" customFormat="1" x14ac:dyDescent="0.2"/>
    <row r="1052" s="56" customFormat="1" x14ac:dyDescent="0.2"/>
    <row r="1053" s="56" customFormat="1" x14ac:dyDescent="0.2"/>
    <row r="1054" s="56" customFormat="1" x14ac:dyDescent="0.2"/>
    <row r="1055" s="56" customFormat="1" x14ac:dyDescent="0.2"/>
    <row r="1056" s="56" customFormat="1" x14ac:dyDescent="0.2"/>
    <row r="1057" s="56" customFormat="1" x14ac:dyDescent="0.2"/>
    <row r="1058" s="56" customFormat="1" x14ac:dyDescent="0.2"/>
    <row r="1059" s="56" customFormat="1" x14ac:dyDescent="0.2"/>
    <row r="1060" s="56" customFormat="1" x14ac:dyDescent="0.2"/>
    <row r="1061" s="56" customFormat="1" x14ac:dyDescent="0.2"/>
    <row r="1062" s="56" customFormat="1" x14ac:dyDescent="0.2"/>
    <row r="1063" s="56" customFormat="1" x14ac:dyDescent="0.2"/>
    <row r="1064" s="56" customFormat="1" x14ac:dyDescent="0.2"/>
    <row r="1065" s="56" customFormat="1" x14ac:dyDescent="0.2"/>
    <row r="1066" s="56" customFormat="1" x14ac:dyDescent="0.2"/>
    <row r="1067" s="56" customFormat="1" x14ac:dyDescent="0.2"/>
    <row r="1068" s="56" customFormat="1" x14ac:dyDescent="0.2"/>
    <row r="1069" s="56" customFormat="1" x14ac:dyDescent="0.2"/>
    <row r="1070" s="56" customFormat="1" x14ac:dyDescent="0.2"/>
    <row r="1071" s="56" customFormat="1" x14ac:dyDescent="0.2"/>
    <row r="1072" s="56" customFormat="1" x14ac:dyDescent="0.2"/>
    <row r="1073" s="56" customFormat="1" x14ac:dyDescent="0.2"/>
    <row r="1074" s="56" customFormat="1" x14ac:dyDescent="0.2"/>
    <row r="1075" s="56" customFormat="1" x14ac:dyDescent="0.2"/>
    <row r="1076" s="56" customFormat="1" x14ac:dyDescent="0.2"/>
    <row r="1077" s="56" customFormat="1" x14ac:dyDescent="0.2"/>
    <row r="1078" s="56" customFormat="1" x14ac:dyDescent="0.2"/>
    <row r="1079" s="56" customFormat="1" x14ac:dyDescent="0.2"/>
    <row r="1080" s="56" customFormat="1" x14ac:dyDescent="0.2"/>
    <row r="1081" s="56" customFormat="1" x14ac:dyDescent="0.2"/>
    <row r="1082" s="56" customFormat="1" x14ac:dyDescent="0.2"/>
    <row r="1083" s="56" customFormat="1" x14ac:dyDescent="0.2"/>
    <row r="1084" s="56" customFormat="1" x14ac:dyDescent="0.2"/>
    <row r="1085" s="56" customFormat="1" x14ac:dyDescent="0.2"/>
    <row r="1086" s="56" customFormat="1" x14ac:dyDescent="0.2"/>
    <row r="1087" s="56" customFormat="1" x14ac:dyDescent="0.2"/>
    <row r="1088" s="56" customFormat="1" x14ac:dyDescent="0.2"/>
    <row r="1089" s="56" customFormat="1" x14ac:dyDescent="0.2"/>
    <row r="1090" s="56" customFormat="1" x14ac:dyDescent="0.2"/>
    <row r="1091" s="56" customFormat="1" x14ac:dyDescent="0.2"/>
    <row r="1092" s="56" customFormat="1" x14ac:dyDescent="0.2"/>
    <row r="1093" s="56" customFormat="1" x14ac:dyDescent="0.2"/>
    <row r="1094" s="56" customFormat="1" x14ac:dyDescent="0.2"/>
    <row r="1095" s="56" customFormat="1" x14ac:dyDescent="0.2"/>
    <row r="1096" s="56" customFormat="1" x14ac:dyDescent="0.2"/>
    <row r="1097" s="56" customFormat="1" x14ac:dyDescent="0.2"/>
    <row r="1098" s="56" customFormat="1" x14ac:dyDescent="0.2"/>
    <row r="1099" s="56" customFormat="1" x14ac:dyDescent="0.2"/>
    <row r="1100" s="56" customFormat="1" x14ac:dyDescent="0.2"/>
    <row r="1101" s="56" customFormat="1" x14ac:dyDescent="0.2"/>
    <row r="1102" s="56" customFormat="1" x14ac:dyDescent="0.2"/>
    <row r="1103" s="56" customFormat="1" x14ac:dyDescent="0.2"/>
    <row r="1104" s="56" customFormat="1" x14ac:dyDescent="0.2"/>
    <row r="1105" s="56" customFormat="1" x14ac:dyDescent="0.2"/>
    <row r="1106" s="56" customFormat="1" x14ac:dyDescent="0.2"/>
    <row r="1107" s="56" customFormat="1" x14ac:dyDescent="0.2"/>
    <row r="1108" s="56" customFormat="1" x14ac:dyDescent="0.2"/>
    <row r="1109" s="56" customFormat="1" x14ac:dyDescent="0.2"/>
    <row r="1110" s="56" customFormat="1" x14ac:dyDescent="0.2"/>
    <row r="1111" s="56" customFormat="1" x14ac:dyDescent="0.2"/>
    <row r="1112" s="56" customFormat="1" x14ac:dyDescent="0.2"/>
    <row r="1113" s="56" customFormat="1" x14ac:dyDescent="0.2"/>
    <row r="1114" s="56" customFormat="1" x14ac:dyDescent="0.2"/>
    <row r="1115" s="56" customFormat="1" x14ac:dyDescent="0.2"/>
    <row r="1116" s="56" customFormat="1" x14ac:dyDescent="0.2"/>
    <row r="1117" s="56" customFormat="1" x14ac:dyDescent="0.2"/>
    <row r="1118" s="56" customFormat="1" x14ac:dyDescent="0.2"/>
    <row r="1119" s="56" customFormat="1" x14ac:dyDescent="0.2"/>
    <row r="1120" s="56" customFormat="1" x14ac:dyDescent="0.2"/>
    <row r="1121" s="56" customFormat="1" x14ac:dyDescent="0.2"/>
    <row r="1122" s="56" customFormat="1" x14ac:dyDescent="0.2"/>
    <row r="1123" s="56" customFormat="1" x14ac:dyDescent="0.2"/>
    <row r="1124" s="56" customFormat="1" x14ac:dyDescent="0.2"/>
    <row r="1125" s="56" customFormat="1" x14ac:dyDescent="0.2"/>
    <row r="1126" s="56" customFormat="1" x14ac:dyDescent="0.2"/>
    <row r="1127" s="56" customFormat="1" x14ac:dyDescent="0.2"/>
    <row r="1128" s="56" customFormat="1" x14ac:dyDescent="0.2"/>
    <row r="1129" s="56" customFormat="1" x14ac:dyDescent="0.2"/>
    <row r="1130" s="56" customFormat="1" x14ac:dyDescent="0.2"/>
    <row r="1131" s="56" customFormat="1" x14ac:dyDescent="0.2"/>
    <row r="1132" s="56" customFormat="1" x14ac:dyDescent="0.2"/>
    <row r="1133" s="56" customFormat="1" x14ac:dyDescent="0.2"/>
    <row r="1134" s="56" customFormat="1" x14ac:dyDescent="0.2"/>
    <row r="1135" s="56" customFormat="1" x14ac:dyDescent="0.2"/>
    <row r="1136" s="56" customFormat="1" x14ac:dyDescent="0.2"/>
    <row r="1137" s="56" customFormat="1" x14ac:dyDescent="0.2"/>
    <row r="1138" s="56" customFormat="1" x14ac:dyDescent="0.2"/>
    <row r="1139" s="56" customFormat="1" x14ac:dyDescent="0.2"/>
    <row r="1140" s="56" customFormat="1" x14ac:dyDescent="0.2"/>
    <row r="1141" s="56" customFormat="1" x14ac:dyDescent="0.2"/>
    <row r="1142" s="56" customFormat="1" x14ac:dyDescent="0.2"/>
    <row r="1143" s="56" customFormat="1" x14ac:dyDescent="0.2"/>
    <row r="1144" s="56" customFormat="1" x14ac:dyDescent="0.2"/>
    <row r="1145" s="56" customFormat="1" x14ac:dyDescent="0.2"/>
    <row r="1146" s="56" customFormat="1" x14ac:dyDescent="0.2"/>
    <row r="1147" s="56" customFormat="1" x14ac:dyDescent="0.2"/>
    <row r="1148" s="56" customFormat="1" x14ac:dyDescent="0.2"/>
    <row r="1149" s="56" customFormat="1" x14ac:dyDescent="0.2"/>
    <row r="1150" s="56" customFormat="1" x14ac:dyDescent="0.2"/>
    <row r="1151" s="56" customFormat="1" x14ac:dyDescent="0.2"/>
    <row r="1152" s="56" customFormat="1" x14ac:dyDescent="0.2"/>
    <row r="1153" s="56" customFormat="1" x14ac:dyDescent="0.2"/>
    <row r="1154" s="56" customFormat="1" x14ac:dyDescent="0.2"/>
    <row r="1155" s="56" customFormat="1" x14ac:dyDescent="0.2"/>
    <row r="1156" s="56" customFormat="1" x14ac:dyDescent="0.2"/>
    <row r="1157" s="56" customFormat="1" x14ac:dyDescent="0.2"/>
    <row r="1158" s="56" customFormat="1" x14ac:dyDescent="0.2"/>
    <row r="1159" s="56" customFormat="1" x14ac:dyDescent="0.2"/>
    <row r="1160" s="56" customFormat="1" x14ac:dyDescent="0.2"/>
    <row r="1161" s="56" customFormat="1" x14ac:dyDescent="0.2"/>
    <row r="1162" s="56" customFormat="1" x14ac:dyDescent="0.2"/>
    <row r="1163" s="56" customFormat="1" x14ac:dyDescent="0.2"/>
    <row r="1164" s="56" customFormat="1" x14ac:dyDescent="0.2"/>
    <row r="1165" s="56" customFormat="1" x14ac:dyDescent="0.2"/>
    <row r="1166" s="56" customFormat="1" x14ac:dyDescent="0.2"/>
    <row r="1167" s="56" customFormat="1" x14ac:dyDescent="0.2"/>
    <row r="1168" s="56" customFormat="1" x14ac:dyDescent="0.2"/>
    <row r="1169" s="56" customFormat="1" x14ac:dyDescent="0.2"/>
    <row r="1170" s="56" customFormat="1" x14ac:dyDescent="0.2"/>
    <row r="1171" s="56" customFormat="1" x14ac:dyDescent="0.2"/>
    <row r="1172" s="56" customFormat="1" x14ac:dyDescent="0.2"/>
    <row r="1173" s="56" customFormat="1" x14ac:dyDescent="0.2"/>
    <row r="1174" s="56" customFormat="1" x14ac:dyDescent="0.2"/>
    <row r="1175" s="56" customFormat="1" x14ac:dyDescent="0.2"/>
    <row r="1176" s="56" customFormat="1" x14ac:dyDescent="0.2"/>
    <row r="1177" s="56" customFormat="1" x14ac:dyDescent="0.2"/>
    <row r="1178" s="56" customFormat="1" x14ac:dyDescent="0.2"/>
    <row r="1179" s="56" customFormat="1" x14ac:dyDescent="0.2"/>
    <row r="1180" s="56" customFormat="1" x14ac:dyDescent="0.2"/>
    <row r="1181" s="56" customFormat="1" x14ac:dyDescent="0.2"/>
    <row r="1182" s="56" customFormat="1" x14ac:dyDescent="0.2"/>
    <row r="1183" s="56" customFormat="1" x14ac:dyDescent="0.2"/>
    <row r="1184" s="56" customFormat="1" x14ac:dyDescent="0.2"/>
    <row r="1185" s="56" customFormat="1" x14ac:dyDescent="0.2"/>
    <row r="1186" s="56" customFormat="1" x14ac:dyDescent="0.2"/>
    <row r="1187" s="56" customFormat="1" x14ac:dyDescent="0.2"/>
    <row r="1188" s="56" customFormat="1" x14ac:dyDescent="0.2"/>
    <row r="1189" s="56" customFormat="1" x14ac:dyDescent="0.2"/>
    <row r="1190" s="56" customFormat="1" x14ac:dyDescent="0.2"/>
    <row r="1191" s="56" customFormat="1" x14ac:dyDescent="0.2"/>
    <row r="1192" s="56" customFormat="1" x14ac:dyDescent="0.2"/>
    <row r="1193" s="56" customFormat="1" x14ac:dyDescent="0.2"/>
    <row r="1194" s="56" customFormat="1" x14ac:dyDescent="0.2"/>
    <row r="1195" s="56" customFormat="1" x14ac:dyDescent="0.2"/>
    <row r="1196" s="56" customFormat="1" x14ac:dyDescent="0.2"/>
    <row r="1197" s="56" customFormat="1" x14ac:dyDescent="0.2"/>
    <row r="1198" s="56" customFormat="1" x14ac:dyDescent="0.2"/>
    <row r="1199" s="56" customFormat="1" x14ac:dyDescent="0.2"/>
    <row r="1200" s="56" customFormat="1" x14ac:dyDescent="0.2"/>
    <row r="1201" s="56" customFormat="1" x14ac:dyDescent="0.2"/>
    <row r="1202" s="56" customFormat="1" x14ac:dyDescent="0.2"/>
    <row r="1203" s="56" customFormat="1" x14ac:dyDescent="0.2"/>
    <row r="1204" s="56" customFormat="1" x14ac:dyDescent="0.2"/>
    <row r="1205" s="56" customFormat="1" x14ac:dyDescent="0.2"/>
    <row r="1206" s="56" customFormat="1" x14ac:dyDescent="0.2"/>
    <row r="1207" s="56" customFormat="1" x14ac:dyDescent="0.2"/>
    <row r="1208" s="56" customFormat="1" x14ac:dyDescent="0.2"/>
    <row r="1209" s="56" customFormat="1" x14ac:dyDescent="0.2"/>
    <row r="1210" s="56" customFormat="1" x14ac:dyDescent="0.2"/>
    <row r="1211" s="56" customFormat="1" x14ac:dyDescent="0.2"/>
    <row r="1212" s="56" customFormat="1" x14ac:dyDescent="0.2"/>
    <row r="1213" s="56" customFormat="1" x14ac:dyDescent="0.2"/>
    <row r="1214" s="56" customFormat="1" x14ac:dyDescent="0.2"/>
    <row r="1215" s="56" customFormat="1" x14ac:dyDescent="0.2"/>
    <row r="1216" s="56" customFormat="1" x14ac:dyDescent="0.2"/>
    <row r="1217" spans="1:3" s="56" customFormat="1" x14ac:dyDescent="0.2"/>
    <row r="1218" spans="1:3" s="56" customFormat="1" x14ac:dyDescent="0.2"/>
    <row r="1219" spans="1:3" s="56" customFormat="1" x14ac:dyDescent="0.2"/>
    <row r="1220" spans="1:3" s="56" customFormat="1" x14ac:dyDescent="0.2"/>
    <row r="1221" spans="1:3" x14ac:dyDescent="0.2">
      <c r="A1221" s="56"/>
      <c r="B1221" s="56"/>
      <c r="C1221" s="56"/>
    </row>
    <row r="1222" spans="1:3" x14ac:dyDescent="0.2">
      <c r="A1222" s="56"/>
      <c r="B1222" s="56"/>
      <c r="C1222" s="56"/>
    </row>
    <row r="1223" spans="1:3" x14ac:dyDescent="0.2">
      <c r="A1223" s="56"/>
      <c r="B1223" s="56"/>
      <c r="C1223" s="56"/>
    </row>
    <row r="1224" spans="1:3" x14ac:dyDescent="0.2">
      <c r="A1224" s="56"/>
      <c r="B1224" s="56"/>
      <c r="C1224" s="56"/>
    </row>
    <row r="1225" spans="1:3" x14ac:dyDescent="0.2">
      <c r="A1225" s="56"/>
      <c r="B1225" s="56"/>
      <c r="C1225" s="56"/>
    </row>
    <row r="1226" spans="1:3" x14ac:dyDescent="0.2">
      <c r="A1226" s="56"/>
      <c r="B1226" s="56"/>
      <c r="C1226" s="56"/>
    </row>
    <row r="1227" spans="1:3" x14ac:dyDescent="0.2">
      <c r="A1227" s="56"/>
      <c r="B1227" s="56"/>
      <c r="C1227" s="56"/>
    </row>
    <row r="1228" spans="1:3" x14ac:dyDescent="0.2">
      <c r="A1228" s="56"/>
      <c r="B1228" s="56"/>
      <c r="C1228" s="56"/>
    </row>
    <row r="1229" spans="1:3" x14ac:dyDescent="0.2">
      <c r="A1229" s="56"/>
      <c r="B1229" s="56"/>
      <c r="C1229" s="56"/>
    </row>
    <row r="1230" spans="1:3" x14ac:dyDescent="0.2">
      <c r="A1230" s="56"/>
      <c r="B1230" s="56"/>
      <c r="C1230" s="56"/>
    </row>
    <row r="1231" spans="1:3" x14ac:dyDescent="0.2">
      <c r="A1231" s="56"/>
      <c r="B1231" s="56"/>
      <c r="C1231" s="56"/>
    </row>
    <row r="1232" spans="1:3" x14ac:dyDescent="0.2">
      <c r="A1232" s="56"/>
      <c r="B1232" s="56"/>
      <c r="C1232" s="56"/>
    </row>
    <row r="1233" spans="1:3" x14ac:dyDescent="0.2">
      <c r="A1233" s="56"/>
      <c r="B1233" s="56"/>
      <c r="C1233" s="56"/>
    </row>
    <row r="1234" spans="1:3" x14ac:dyDescent="0.2">
      <c r="A1234" s="56"/>
      <c r="B1234" s="56"/>
      <c r="C1234" s="56"/>
    </row>
    <row r="1235" spans="1:3" x14ac:dyDescent="0.2">
      <c r="A1235" s="56"/>
      <c r="B1235" s="56"/>
      <c r="C1235" s="56"/>
    </row>
    <row r="1236" spans="1:3" x14ac:dyDescent="0.2">
      <c r="A1236" s="56"/>
      <c r="B1236" s="56"/>
      <c r="C1236" s="56"/>
    </row>
    <row r="1237" spans="1:3" x14ac:dyDescent="0.2">
      <c r="A1237" s="56"/>
      <c r="B1237" s="56"/>
      <c r="C1237" s="56"/>
    </row>
    <row r="1238" spans="1:3" x14ac:dyDescent="0.2">
      <c r="A1238" s="56"/>
      <c r="B1238" s="56"/>
      <c r="C1238" s="56"/>
    </row>
    <row r="1239" spans="1:3" x14ac:dyDescent="0.2">
      <c r="A1239" s="56"/>
      <c r="B1239" s="56"/>
      <c r="C1239" s="56"/>
    </row>
    <row r="1240" spans="1:3" x14ac:dyDescent="0.2">
      <c r="A1240" s="56"/>
      <c r="B1240" s="56"/>
      <c r="C1240" s="56"/>
    </row>
    <row r="1241" spans="1:3" x14ac:dyDescent="0.2">
      <c r="A1241" s="56"/>
      <c r="B1241" s="56"/>
      <c r="C1241" s="56"/>
    </row>
    <row r="1242" spans="1:3" x14ac:dyDescent="0.2">
      <c r="A1242" s="56"/>
      <c r="B1242" s="56"/>
      <c r="C1242" s="56"/>
    </row>
    <row r="1243" spans="1:3" x14ac:dyDescent="0.2">
      <c r="A1243" s="56"/>
      <c r="B1243" s="56"/>
      <c r="C1243" s="56"/>
    </row>
    <row r="1244" spans="1:3" x14ac:dyDescent="0.2">
      <c r="A1244" s="56"/>
      <c r="B1244" s="56"/>
      <c r="C1244" s="56"/>
    </row>
    <row r="1245" spans="1:3" x14ac:dyDescent="0.2">
      <c r="A1245" s="56"/>
      <c r="B1245" s="56"/>
      <c r="C1245" s="56"/>
    </row>
    <row r="1246" spans="1:3" x14ac:dyDescent="0.2">
      <c r="A1246" s="56"/>
      <c r="B1246" s="56"/>
      <c r="C1246" s="56"/>
    </row>
    <row r="1247" spans="1:3" x14ac:dyDescent="0.2">
      <c r="A1247" s="56"/>
      <c r="B1247" s="56"/>
      <c r="C1247" s="56"/>
    </row>
    <row r="1248" spans="1:3" x14ac:dyDescent="0.2">
      <c r="A1248" s="56"/>
      <c r="B1248" s="56"/>
      <c r="C1248" s="56"/>
    </row>
    <row r="1249" spans="1:3" x14ac:dyDescent="0.2">
      <c r="A1249" s="56"/>
      <c r="B1249" s="56"/>
      <c r="C1249" s="56"/>
    </row>
    <row r="1250" spans="1:3" x14ac:dyDescent="0.2">
      <c r="A1250" s="56"/>
      <c r="B1250" s="56"/>
      <c r="C1250" s="56"/>
    </row>
    <row r="1251" spans="1:3" x14ac:dyDescent="0.2">
      <c r="A1251" s="56"/>
      <c r="B1251" s="56"/>
      <c r="C1251" s="56"/>
    </row>
    <row r="1252" spans="1:3" x14ac:dyDescent="0.2">
      <c r="A1252" s="56"/>
      <c r="B1252" s="56"/>
      <c r="C1252" s="56"/>
    </row>
    <row r="1253" spans="1:3" x14ac:dyDescent="0.2">
      <c r="A1253" s="56"/>
      <c r="B1253" s="56"/>
      <c r="C1253" s="56"/>
    </row>
    <row r="1254" spans="1:3" x14ac:dyDescent="0.2">
      <c r="A1254" s="56"/>
      <c r="B1254" s="56"/>
      <c r="C1254" s="56"/>
    </row>
    <row r="1255" spans="1:3" x14ac:dyDescent="0.2">
      <c r="A1255" s="56"/>
      <c r="B1255" s="56"/>
      <c r="C1255" s="56"/>
    </row>
    <row r="1256" spans="1:3" x14ac:dyDescent="0.2">
      <c r="A1256" s="56"/>
      <c r="B1256" s="56"/>
      <c r="C1256" s="56"/>
    </row>
    <row r="1257" spans="1:3" x14ac:dyDescent="0.2">
      <c r="A1257" s="56"/>
      <c r="B1257" s="56"/>
      <c r="C1257" s="56"/>
    </row>
    <row r="1258" spans="1:3" x14ac:dyDescent="0.2">
      <c r="A1258" s="39"/>
      <c r="B1258" s="39"/>
      <c r="C1258" s="39"/>
    </row>
    <row r="1259" spans="1:3" x14ac:dyDescent="0.2">
      <c r="A1259" s="39"/>
      <c r="B1259" s="39"/>
      <c r="C1259" s="39"/>
    </row>
    <row r="1260" spans="1:3" x14ac:dyDescent="0.2">
      <c r="A1260" s="39"/>
      <c r="B1260" s="39"/>
      <c r="C1260" s="39"/>
    </row>
    <row r="1261" spans="1:3" x14ac:dyDescent="0.2">
      <c r="A1261" s="39"/>
      <c r="B1261" s="39"/>
      <c r="C1261" s="39"/>
    </row>
    <row r="1262" spans="1:3" x14ac:dyDescent="0.2">
      <c r="A1262" s="39"/>
      <c r="B1262" s="39"/>
      <c r="C1262" s="39"/>
    </row>
    <row r="1263" spans="1:3" x14ac:dyDescent="0.2">
      <c r="A1263" s="39"/>
      <c r="B1263" s="39"/>
      <c r="C1263" s="39"/>
    </row>
    <row r="1264" spans="1:3" x14ac:dyDescent="0.2">
      <c r="A1264" s="39"/>
      <c r="B1264" s="39"/>
      <c r="C1264" s="39"/>
    </row>
    <row r="1265" s="39" customFormat="1" x14ac:dyDescent="0.2"/>
    <row r="1266" s="39" customFormat="1" x14ac:dyDescent="0.2"/>
    <row r="1267" s="39" customFormat="1" x14ac:dyDescent="0.2"/>
    <row r="1268" s="39" customFormat="1" x14ac:dyDescent="0.2"/>
    <row r="1269" s="39" customFormat="1" x14ac:dyDescent="0.2"/>
    <row r="1270" s="39" customFormat="1" x14ac:dyDescent="0.2"/>
    <row r="1271" s="39" customFormat="1" x14ac:dyDescent="0.2"/>
    <row r="1272" s="39" customFormat="1" x14ac:dyDescent="0.2"/>
    <row r="1273" s="39" customFormat="1" x14ac:dyDescent="0.2"/>
    <row r="1274" s="39" customFormat="1" x14ac:dyDescent="0.2"/>
    <row r="1275" s="39" customFormat="1" x14ac:dyDescent="0.2"/>
    <row r="1276" s="39" customFormat="1" x14ac:dyDescent="0.2"/>
    <row r="1277" s="39" customFormat="1" x14ac:dyDescent="0.2"/>
    <row r="1278" s="39" customFormat="1" x14ac:dyDescent="0.2"/>
    <row r="1279" s="39" customFormat="1" x14ac:dyDescent="0.2"/>
    <row r="1280" s="39" customFormat="1" x14ac:dyDescent="0.2"/>
    <row r="1281" s="39" customFormat="1" x14ac:dyDescent="0.2"/>
    <row r="1282" s="39" customFormat="1" x14ac:dyDescent="0.2"/>
    <row r="1283" s="39" customFormat="1" x14ac:dyDescent="0.2"/>
    <row r="1284" s="39" customFormat="1" x14ac:dyDescent="0.2"/>
    <row r="1285" s="39" customFormat="1" x14ac:dyDescent="0.2"/>
    <row r="1286" s="39" customFormat="1" x14ac:dyDescent="0.2"/>
    <row r="1287" s="39" customFormat="1" x14ac:dyDescent="0.2"/>
    <row r="1288" s="39" customFormat="1" x14ac:dyDescent="0.2"/>
    <row r="1289" s="39" customFormat="1" x14ac:dyDescent="0.2"/>
    <row r="1290" s="39" customFormat="1" x14ac:dyDescent="0.2"/>
    <row r="1291" s="39" customFormat="1" x14ac:dyDescent="0.2"/>
    <row r="1292" s="39" customFormat="1" x14ac:dyDescent="0.2"/>
    <row r="1293" s="39" customFormat="1" x14ac:dyDescent="0.2"/>
    <row r="1294" s="39" customFormat="1" x14ac:dyDescent="0.2"/>
    <row r="1295" s="39" customFormat="1" x14ac:dyDescent="0.2"/>
    <row r="1296" s="39" customFormat="1" x14ac:dyDescent="0.2"/>
    <row r="1297" s="39" customFormat="1" x14ac:dyDescent="0.2"/>
    <row r="1298" s="39" customFormat="1" x14ac:dyDescent="0.2"/>
    <row r="1299" s="39" customFormat="1" x14ac:dyDescent="0.2"/>
    <row r="1300" s="39" customFormat="1" x14ac:dyDescent="0.2"/>
    <row r="1301" s="39" customFormat="1" x14ac:dyDescent="0.2"/>
    <row r="1302" s="39" customFormat="1" x14ac:dyDescent="0.2"/>
    <row r="1303" s="39" customFormat="1" x14ac:dyDescent="0.2"/>
    <row r="1304" s="39" customFormat="1" x14ac:dyDescent="0.2"/>
    <row r="1305" s="39" customFormat="1" x14ac:dyDescent="0.2"/>
    <row r="1306" s="39" customFormat="1" x14ac:dyDescent="0.2"/>
    <row r="1307" s="39" customFormat="1" x14ac:dyDescent="0.2"/>
    <row r="1308" s="39" customFormat="1" x14ac:dyDescent="0.2"/>
    <row r="1309" s="39" customFormat="1" x14ac:dyDescent="0.2"/>
    <row r="1310" s="39" customFormat="1" x14ac:dyDescent="0.2"/>
    <row r="1311" s="39" customFormat="1" x14ac:dyDescent="0.2"/>
    <row r="1312" s="39" customFormat="1" x14ac:dyDescent="0.2"/>
    <row r="1313" s="39" customFormat="1" x14ac:dyDescent="0.2"/>
    <row r="1314" s="39" customFormat="1" x14ac:dyDescent="0.2"/>
    <row r="1315" s="39" customFormat="1" x14ac:dyDescent="0.2"/>
    <row r="1316" s="39" customFormat="1" x14ac:dyDescent="0.2"/>
    <row r="1317" s="39" customFormat="1" x14ac:dyDescent="0.2"/>
    <row r="1318" s="39" customFormat="1" x14ac:dyDescent="0.2"/>
    <row r="1319" s="39" customFormat="1" x14ac:dyDescent="0.2"/>
    <row r="1320" s="39" customFormat="1" x14ac:dyDescent="0.2"/>
    <row r="1321" s="39" customFormat="1" x14ac:dyDescent="0.2"/>
    <row r="1322" s="39" customFormat="1" x14ac:dyDescent="0.2"/>
    <row r="1323" s="39" customFormat="1" x14ac:dyDescent="0.2"/>
    <row r="1324" s="39" customFormat="1" x14ac:dyDescent="0.2"/>
    <row r="1325" s="39" customFormat="1" x14ac:dyDescent="0.2"/>
    <row r="1326" s="39" customFormat="1" x14ac:dyDescent="0.2"/>
    <row r="1327" s="39" customFormat="1" x14ac:dyDescent="0.2"/>
    <row r="1328" s="39" customFormat="1" x14ac:dyDescent="0.2"/>
    <row r="1329" s="39" customFormat="1" x14ac:dyDescent="0.2"/>
    <row r="1330" s="39" customFormat="1" x14ac:dyDescent="0.2"/>
    <row r="1331" s="39" customFormat="1" x14ac:dyDescent="0.2"/>
    <row r="1332" s="39" customFormat="1" x14ac:dyDescent="0.2"/>
    <row r="1333" s="39" customFormat="1" x14ac:dyDescent="0.2"/>
    <row r="1334" s="39" customFormat="1" x14ac:dyDescent="0.2"/>
    <row r="1335" s="39" customFormat="1" x14ac:dyDescent="0.2"/>
    <row r="1336" s="39" customFormat="1" x14ac:dyDescent="0.2"/>
    <row r="1337" s="39" customFormat="1" x14ac:dyDescent="0.2"/>
    <row r="1338" s="39" customFormat="1" x14ac:dyDescent="0.2"/>
    <row r="1339" s="39" customFormat="1" x14ac:dyDescent="0.2"/>
    <row r="1340" s="39" customFormat="1" x14ac:dyDescent="0.2"/>
    <row r="1341" s="39" customFormat="1" x14ac:dyDescent="0.2"/>
    <row r="1342" s="39" customFormat="1" x14ac:dyDescent="0.2"/>
    <row r="1343" s="39" customFormat="1" x14ac:dyDescent="0.2"/>
    <row r="1344" s="39" customFormat="1" x14ac:dyDescent="0.2"/>
    <row r="1345" s="39" customFormat="1" x14ac:dyDescent="0.2"/>
    <row r="1346" s="39" customFormat="1" x14ac:dyDescent="0.2"/>
    <row r="1347" s="39" customFormat="1" x14ac:dyDescent="0.2"/>
    <row r="1348" s="39" customFormat="1" x14ac:dyDescent="0.2"/>
    <row r="1349" s="39" customFormat="1" x14ac:dyDescent="0.2"/>
    <row r="1350" s="39" customFormat="1" x14ac:dyDescent="0.2"/>
    <row r="1351" s="39" customFormat="1" x14ac:dyDescent="0.2"/>
    <row r="1352" s="39" customFormat="1" x14ac:dyDescent="0.2"/>
    <row r="1353" s="39" customFormat="1" x14ac:dyDescent="0.2"/>
    <row r="1354" s="39" customFormat="1" x14ac:dyDescent="0.2"/>
    <row r="1355" s="39" customFormat="1" x14ac:dyDescent="0.2"/>
    <row r="1356" s="39" customFormat="1" x14ac:dyDescent="0.2"/>
    <row r="1357" s="39" customFormat="1" x14ac:dyDescent="0.2"/>
    <row r="1358" s="39" customFormat="1" x14ac:dyDescent="0.2"/>
    <row r="1359" s="39" customFormat="1" x14ac:dyDescent="0.2"/>
    <row r="1360" s="39" customFormat="1" x14ac:dyDescent="0.2"/>
    <row r="1361" s="39" customFormat="1" x14ac:dyDescent="0.2"/>
    <row r="1362" s="39" customFormat="1" x14ac:dyDescent="0.2"/>
    <row r="1363" s="39" customFormat="1" x14ac:dyDescent="0.2"/>
    <row r="1364" s="39" customFormat="1" x14ac:dyDescent="0.2"/>
    <row r="1365" s="39" customFormat="1" x14ac:dyDescent="0.2"/>
    <row r="1366" s="39" customFormat="1" x14ac:dyDescent="0.2"/>
    <row r="1367" s="39" customFormat="1" x14ac:dyDescent="0.2"/>
    <row r="1368" s="39" customFormat="1" x14ac:dyDescent="0.2"/>
    <row r="1369" s="39" customFormat="1" x14ac:dyDescent="0.2"/>
    <row r="1370" s="39" customFormat="1" x14ac:dyDescent="0.2"/>
    <row r="1371" s="39" customFormat="1" x14ac:dyDescent="0.2"/>
    <row r="1372" s="39" customFormat="1" x14ac:dyDescent="0.2"/>
    <row r="1373" s="39" customFormat="1" x14ac:dyDescent="0.2"/>
    <row r="1374" s="39" customFormat="1" x14ac:dyDescent="0.2"/>
    <row r="1375" s="39" customFormat="1" x14ac:dyDescent="0.2"/>
    <row r="1376" s="39" customFormat="1" x14ac:dyDescent="0.2"/>
    <row r="1377" s="39" customFormat="1" x14ac:dyDescent="0.2"/>
    <row r="1378" s="39" customFormat="1" x14ac:dyDescent="0.2"/>
    <row r="1379" s="39" customFormat="1" x14ac:dyDescent="0.2"/>
    <row r="1380" s="39" customFormat="1" x14ac:dyDescent="0.2"/>
    <row r="1381" s="39" customFormat="1" x14ac:dyDescent="0.2"/>
    <row r="1382" s="39" customFormat="1" x14ac:dyDescent="0.2"/>
    <row r="1383" s="39" customFormat="1" x14ac:dyDescent="0.2"/>
    <row r="1384" s="39" customFormat="1" x14ac:dyDescent="0.2"/>
    <row r="1385" s="39" customFormat="1" x14ac:dyDescent="0.2"/>
    <row r="1386" s="39" customFormat="1" x14ac:dyDescent="0.2"/>
    <row r="1387" s="39" customFormat="1" x14ac:dyDescent="0.2"/>
    <row r="1388" s="39" customFormat="1" x14ac:dyDescent="0.2"/>
    <row r="1389" s="39" customFormat="1" x14ac:dyDescent="0.2"/>
    <row r="1390" s="39" customFormat="1" x14ac:dyDescent="0.2"/>
    <row r="1391" s="39" customFormat="1" x14ac:dyDescent="0.2"/>
    <row r="1392" s="39" customFormat="1" x14ac:dyDescent="0.2"/>
    <row r="1393" s="39" customFormat="1" x14ac:dyDescent="0.2"/>
    <row r="1394" s="39" customFormat="1" x14ac:dyDescent="0.2"/>
    <row r="1395" s="39" customFormat="1" x14ac:dyDescent="0.2"/>
    <row r="1396" s="39" customFormat="1" x14ac:dyDescent="0.2"/>
    <row r="1397" s="39" customFormat="1" x14ac:dyDescent="0.2"/>
    <row r="1398" s="39" customFormat="1" x14ac:dyDescent="0.2"/>
    <row r="1399" s="39" customFormat="1" x14ac:dyDescent="0.2"/>
    <row r="1400" s="39" customFormat="1" x14ac:dyDescent="0.2"/>
    <row r="1401" s="39" customFormat="1" x14ac:dyDescent="0.2"/>
    <row r="1402" s="39" customFormat="1" x14ac:dyDescent="0.2"/>
    <row r="1403" s="39" customFormat="1" x14ac:dyDescent="0.2"/>
    <row r="1404" s="39" customFormat="1" x14ac:dyDescent="0.2"/>
    <row r="1405" s="39" customFormat="1" x14ac:dyDescent="0.2"/>
    <row r="1406" s="39" customFormat="1" x14ac:dyDescent="0.2"/>
    <row r="1407" s="39" customFormat="1" x14ac:dyDescent="0.2"/>
    <row r="1408" s="39" customFormat="1" x14ac:dyDescent="0.2"/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  <row r="7918" s="39" customFormat="1" x14ac:dyDescent="0.2"/>
    <row r="7919" s="39" customFormat="1" x14ac:dyDescent="0.2"/>
    <row r="7920" s="39" customFormat="1" x14ac:dyDescent="0.2"/>
    <row r="7921" s="39" customFormat="1" x14ac:dyDescent="0.2"/>
    <row r="7922" s="39" customFormat="1" x14ac:dyDescent="0.2"/>
    <row r="7923" s="39" customFormat="1" x14ac:dyDescent="0.2"/>
    <row r="7924" s="39" customFormat="1" x14ac:dyDescent="0.2"/>
    <row r="7925" s="39" customFormat="1" x14ac:dyDescent="0.2"/>
    <row r="7926" s="39" customFormat="1" x14ac:dyDescent="0.2"/>
    <row r="7927" s="39" customFormat="1" x14ac:dyDescent="0.2"/>
    <row r="7928" s="39" customFormat="1" x14ac:dyDescent="0.2"/>
    <row r="7929" s="39" customFormat="1" x14ac:dyDescent="0.2"/>
    <row r="7930" s="39" customFormat="1" x14ac:dyDescent="0.2"/>
    <row r="7931" s="39" customFormat="1" x14ac:dyDescent="0.2"/>
    <row r="7932" s="39" customFormat="1" x14ac:dyDescent="0.2"/>
    <row r="7933" s="39" customFormat="1" x14ac:dyDescent="0.2"/>
    <row r="7934" s="39" customFormat="1" x14ac:dyDescent="0.2"/>
    <row r="7935" s="39" customFormat="1" x14ac:dyDescent="0.2"/>
    <row r="7936" s="39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Win10</cp:lastModifiedBy>
  <cp:lastPrinted>2023-07-24T12:33:14Z</cp:lastPrinted>
  <dcterms:created xsi:type="dcterms:W3CDTF">2022-08-12T12:51:27Z</dcterms:created>
  <dcterms:modified xsi:type="dcterms:W3CDTF">2025-07-30T08:18:09Z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